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ІНАНСОВЕ  РОЗРАХУНКИ\Фінансові плани\Фінансові плани 2025 та зміни\"/>
    </mc:Choice>
  </mc:AlternateContent>
  <xr:revisionPtr revIDLastSave="0" documentId="13_ncr:1_{865AB618-7052-4FAC-84CC-35022025D5DF}" xr6:coauthVersionLast="47" xr6:coauthVersionMax="47" xr10:uidLastSave="{00000000-0000-0000-0000-000000000000}"/>
  <bookViews>
    <workbookView xWindow="-110" yWindow="-110" windowWidth="19420" windowHeight="10420" tabRatio="837" xr2:uid="{00000000-000D-0000-FFFF-FFFF00000000}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план'!$33:$35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план'!$A$1:$I$147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 fullPrecision="0"/>
</workbook>
</file>

<file path=xl/calcChain.xml><?xml version="1.0" encoding="utf-8"?>
<calcChain xmlns="http://schemas.openxmlformats.org/spreadsheetml/2006/main">
  <c r="H76" i="20" l="1"/>
  <c r="G76" i="20"/>
  <c r="G84" i="20"/>
  <c r="G81" i="20" s="1"/>
  <c r="H84" i="20"/>
  <c r="F84" i="20"/>
  <c r="F76" i="20"/>
  <c r="F103" i="20"/>
  <c r="D104" i="20"/>
  <c r="D103" i="20"/>
  <c r="D43" i="20"/>
  <c r="C104" i="20"/>
  <c r="C103" i="20"/>
  <c r="D99" i="20"/>
  <c r="C99" i="20"/>
  <c r="C43" i="20"/>
  <c r="I43" i="20"/>
  <c r="F43" i="20"/>
  <c r="G103" i="20"/>
  <c r="E97" i="20"/>
  <c r="E98" i="20"/>
  <c r="G104" i="20"/>
  <c r="H104" i="20"/>
  <c r="I104" i="20"/>
  <c r="F104" i="20"/>
  <c r="H103" i="20"/>
  <c r="I103" i="20"/>
  <c r="E100" i="20"/>
  <c r="G99" i="20"/>
  <c r="H99" i="20"/>
  <c r="I99" i="20"/>
  <c r="F99" i="20"/>
  <c r="H43" i="20"/>
  <c r="G43" i="20"/>
  <c r="E42" i="20"/>
  <c r="E41" i="20"/>
  <c r="I105" i="20"/>
  <c r="D105" i="20"/>
  <c r="C105" i="20"/>
  <c r="E103" i="20" l="1"/>
  <c r="E99" i="20"/>
  <c r="D81" i="20"/>
  <c r="E40" i="20"/>
  <c r="E56" i="20"/>
  <c r="E58" i="20"/>
  <c r="E59" i="20"/>
  <c r="E60" i="20"/>
  <c r="E61" i="20"/>
  <c r="E62" i="20"/>
  <c r="E63" i="20"/>
  <c r="E64" i="20"/>
  <c r="E65" i="20"/>
  <c r="E66" i="20"/>
  <c r="E67" i="20"/>
  <c r="E55" i="20"/>
  <c r="I68" i="20"/>
  <c r="I106" i="20" s="1"/>
  <c r="H68" i="20"/>
  <c r="H106" i="20" s="1"/>
  <c r="G68" i="20"/>
  <c r="G106" i="20" s="1"/>
  <c r="F68" i="20" l="1"/>
  <c r="F106" i="20" s="1"/>
  <c r="E106" i="20" s="1"/>
  <c r="E68" i="20" l="1"/>
  <c r="E50" i="20"/>
  <c r="D68" i="20"/>
  <c r="C68" i="20"/>
  <c r="C81" i="20"/>
  <c r="I57" i="20"/>
  <c r="I72" i="20" s="1"/>
  <c r="H57" i="20"/>
  <c r="H72" i="20" s="1"/>
  <c r="G57" i="20"/>
  <c r="G72" i="20" s="1"/>
  <c r="F57" i="20"/>
  <c r="D57" i="20"/>
  <c r="D102" i="20" s="1"/>
  <c r="C57" i="20"/>
  <c r="E54" i="20"/>
  <c r="E53" i="20"/>
  <c r="E52" i="20"/>
  <c r="E51" i="20"/>
  <c r="C72" i="20" l="1"/>
  <c r="E57" i="20"/>
  <c r="F72" i="20"/>
  <c r="E72" i="20" s="1"/>
  <c r="C102" i="20"/>
  <c r="C106" i="20"/>
  <c r="D106" i="20"/>
  <c r="D72" i="20"/>
  <c r="I81" i="20" l="1"/>
  <c r="I102" i="20" s="1"/>
  <c r="H81" i="20"/>
  <c r="H102" i="20" s="1"/>
  <c r="G102" i="20"/>
  <c r="F81" i="20"/>
  <c r="F102" i="20" s="1"/>
  <c r="E77" i="20"/>
  <c r="E78" i="20"/>
  <c r="E76" i="20"/>
  <c r="E38" i="20" l="1"/>
  <c r="D111" i="20" l="1"/>
  <c r="D95" i="20"/>
  <c r="E74" i="20"/>
  <c r="E75" i="20"/>
  <c r="E79" i="20"/>
  <c r="E80" i="20"/>
  <c r="E82" i="20"/>
  <c r="E83" i="20"/>
  <c r="E84" i="20"/>
  <c r="E85" i="20"/>
  <c r="E86" i="20"/>
  <c r="E87" i="20"/>
  <c r="E88" i="20"/>
  <c r="E89" i="20"/>
  <c r="E90" i="20"/>
  <c r="E91" i="20"/>
  <c r="E92" i="20"/>
  <c r="C95" i="20"/>
  <c r="C119" i="20"/>
  <c r="I107" i="20"/>
  <c r="H105" i="20"/>
  <c r="H107" i="20" s="1"/>
  <c r="G105" i="20"/>
  <c r="G107" i="20" s="1"/>
  <c r="F105" i="20"/>
  <c r="F107" i="20" s="1"/>
  <c r="D107" i="20"/>
  <c r="C107" i="20"/>
  <c r="G109" i="20"/>
  <c r="G129" i="20" s="1"/>
  <c r="G119" i="20"/>
  <c r="H109" i="20"/>
  <c r="H129" i="20" s="1"/>
  <c r="H119" i="20"/>
  <c r="I109" i="20"/>
  <c r="I129" i="20" s="1"/>
  <c r="I119" i="20"/>
  <c r="E128" i="20"/>
  <c r="C124" i="20"/>
  <c r="C111" i="20"/>
  <c r="C109" i="20"/>
  <c r="F109" i="20"/>
  <c r="F129" i="20" s="1"/>
  <c r="C46" i="20"/>
  <c r="C129" i="20" s="1"/>
  <c r="E46" i="20"/>
  <c r="E48" i="20"/>
  <c r="E47" i="20"/>
  <c r="E45" i="20"/>
  <c r="D124" i="20"/>
  <c r="E126" i="20"/>
  <c r="E127" i="20"/>
  <c r="E125" i="20"/>
  <c r="G124" i="20"/>
  <c r="H124" i="20"/>
  <c r="I124" i="20"/>
  <c r="F124" i="20"/>
  <c r="D119" i="20"/>
  <c r="D129" i="20" s="1"/>
  <c r="E121" i="20"/>
  <c r="E122" i="20"/>
  <c r="E123" i="20"/>
  <c r="E120" i="20"/>
  <c r="F119" i="20"/>
  <c r="E110" i="20"/>
  <c r="E117" i="20"/>
  <c r="E116" i="20"/>
  <c r="E115" i="20"/>
  <c r="E114" i="20"/>
  <c r="E113" i="20"/>
  <c r="E112" i="20"/>
  <c r="I111" i="20"/>
  <c r="H111" i="20"/>
  <c r="G111" i="20"/>
  <c r="F111" i="20"/>
  <c r="E44" i="20"/>
  <c r="E39" i="20"/>
  <c r="E43" i="20" s="1"/>
  <c r="E107" i="20" l="1"/>
  <c r="G130" i="20"/>
  <c r="D130" i="20"/>
  <c r="D131" i="20" s="1"/>
  <c r="F130" i="20"/>
  <c r="I130" i="20"/>
  <c r="C130" i="20"/>
  <c r="H130" i="20"/>
  <c r="H95" i="20"/>
  <c r="E124" i="20"/>
  <c r="E111" i="20"/>
  <c r="E119" i="20"/>
  <c r="I95" i="20"/>
  <c r="E105" i="20"/>
  <c r="E109" i="20"/>
  <c r="E104" i="20"/>
  <c r="E81" i="20"/>
  <c r="F95" i="20"/>
  <c r="G95" i="20"/>
  <c r="F131" i="20" l="1"/>
  <c r="H131" i="20"/>
  <c r="G131" i="20"/>
  <c r="I131" i="20"/>
  <c r="E102" i="20"/>
  <c r="E130" i="20"/>
  <c r="E129" i="20"/>
  <c r="E95" i="20"/>
  <c r="E131" i="20" l="1"/>
  <c r="C131" i="20"/>
</calcChain>
</file>

<file path=xl/sharedStrings.xml><?xml version="1.0" encoding="utf-8"?>
<sst xmlns="http://schemas.openxmlformats.org/spreadsheetml/2006/main" count="173" uniqueCount="144">
  <si>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</si>
  <si>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</si>
  <si>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</si>
  <si>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</si>
  <si>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</si>
  <si>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</si>
  <si>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</si>
  <si>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</si>
  <si>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</si>
  <si>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</si>
  <si>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</si>
  <si>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</si>
  <si>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</si>
  <si>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</si>
  <si>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</si>
  <si>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</si>
  <si>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</si>
  <si>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</si>
  <si>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</si>
  <si>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Усього витрат</t>
  </si>
  <si>
    <t>за КОПФГ</t>
  </si>
  <si>
    <t xml:space="preserve">за ЄДРПОУ </t>
  </si>
  <si>
    <t xml:space="preserve">У тому числі за кварталами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</si>
  <si>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</si>
  <si>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</si>
  <si>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</si>
  <si>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</si>
  <si>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</si>
  <si>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</si>
  <si>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</si>
  <si>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</si>
  <si>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</si>
  <si>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</si>
  <si>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</si>
  <si>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</si>
  <si>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</si>
  <si>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</si>
  <si>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</si>
  <si>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</si>
  <si>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</si>
  <si>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</si>
  <si>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</si>
  <si>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</si>
  <si>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</si>
  <si>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</si>
  <si>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</si>
  <si>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</si>
  <si>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</si>
  <si>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</si>
  <si>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</si>
  <si>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</si>
  <si>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</si>
  <si>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</si>
  <si>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</si>
  <si>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</si>
  <si>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</si>
  <si>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</si>
  <si>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</si>
  <si>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</si>
  <si>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</si>
  <si>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</si>
  <si>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</si>
  <si>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</si>
  <si>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</si>
  <si>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</si>
  <si>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</si>
  <si>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</si>
  <si>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</si>
  <si>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</si>
  <si>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</si>
  <si>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</si>
  <si>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</si>
  <si>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</si>
  <si>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</si>
  <si>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</si>
  <si>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</si>
  <si>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</si>
  <si>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</si>
  <si>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</si>
  <si>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</si>
  <si>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</si>
  <si>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</si>
  <si>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</si>
  <si>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</si>
  <si>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</si>
  <si>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</si>
  <si>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</si>
  <si>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Витрати з місцевого бюджету</t>
  </si>
  <si>
    <t>Полтавська область, Лубенський район</t>
  </si>
  <si>
    <t>Інші види діяльності з прибирання</t>
  </si>
  <si>
    <t>81.29</t>
  </si>
  <si>
    <t>за КАТОТТГ</t>
  </si>
  <si>
    <t>Міський голова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</si>
  <si>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</si>
  <si>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</si>
  <si>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</si>
  <si>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</si>
  <si>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Разом (сума рядків 300 - 341)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</si>
  <si>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</si>
  <si>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</si>
  <si>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</si>
  <si>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</si>
  <si>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</si>
  <si>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</si>
  <si>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230+250+260+330)</t>
    </r>
  </si>
  <si>
    <t xml:space="preserve">    (посада)</t>
  </si>
  <si>
    <t>ПОГОДЖЕНО:    Начальник фінансового управління</t>
  </si>
  <si>
    <t>Людмила БРОВКО</t>
  </si>
  <si>
    <t>Комунальне підприємство "Добробут" Хорольської міської ради Лубенського району Полтавської області</t>
  </si>
  <si>
    <t>40504448</t>
  </si>
  <si>
    <t>UA53040110320081945</t>
  </si>
  <si>
    <t>37821, Полтавська область, Лубенський район, с.Клепачі, вулиця Перемоги, буд.8</t>
  </si>
  <si>
    <t>Разом (сума рядків 200 - 260)</t>
  </si>
  <si>
    <t>Житлово-комунальне господарство</t>
  </si>
  <si>
    <t>Чисельність працівників</t>
  </si>
  <si>
    <t>Прізвище та ініціали керівника</t>
  </si>
  <si>
    <t>Основні фінансові показники підприємства</t>
  </si>
  <si>
    <t>260/1</t>
  </si>
  <si>
    <t>262/2</t>
  </si>
  <si>
    <t>262/3</t>
  </si>
  <si>
    <t>І  квартал</t>
  </si>
  <si>
    <t>ІІ  квартал</t>
  </si>
  <si>
    <t>ІІІ  квартал</t>
  </si>
  <si>
    <t>ІV квартал</t>
  </si>
  <si>
    <t>Дохід з місцевого бюджету за програмою  (назва програми)</t>
  </si>
  <si>
    <t>Інші операційні доходи (розшифрувати)</t>
  </si>
  <si>
    <t>Разом (сума рядків 100-160)</t>
  </si>
  <si>
    <t xml:space="preserve"> </t>
  </si>
  <si>
    <t>Остапенко Роман Володимирович</t>
  </si>
  <si>
    <t>Роман ОСТАПЕНКО</t>
  </si>
  <si>
    <t>Директор</t>
  </si>
  <si>
    <t>Проєкт</t>
  </si>
  <si>
    <t>Інші доходи (дохід від Фонду загальнообов'язкового державного соціального страхування на випадок безробіття, спрямованих на фінансування суспільно корисних робіт)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</si>
  <si>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</si>
  <si>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Разом (сума рядків 351+352)</t>
  </si>
  <si>
    <t>Витрати на оплату праці (сума рядків 200+300+351)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</si>
  <si>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210+310+352)</t>
    </r>
  </si>
  <si>
    <t>Разом (сума рядків 270+350+360)</t>
  </si>
  <si>
    <t>ФІНАНСОВИЙ ПЛАН ПІДПРИЄМСТВА НА 2025 рік</t>
  </si>
  <si>
    <t>Довідка:      факт минулого    2024 р.</t>
  </si>
  <si>
    <t>Довідка: фінансовий  план 2024р.</t>
  </si>
  <si>
    <t>Плановий  2025 р.</t>
  </si>
  <si>
    <t>Дохід з місцевого бюджету за програмою покращення благоустрою старостинських округів Хорольської міської ради Лубенського району Полтавської області на 2025-2027 роки для КП "Добробут"</t>
  </si>
  <si>
    <t xml:space="preserve">                           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</si>
</sst>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1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2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1" fontId="64" fillId="0" borderId="0">
      <alignment wrapText="1"/>
    </xf>
    <xf numFmtId="171" fontId="31" fillId="0" borderId="0">
      <alignment wrapText="1"/>
    </xf>
  </cellStyleXfs>
  <cellXfs count="108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70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9" fontId="5" fillId="0" borderId="3" xfId="0" applyNumberFormat="1" applyFont="1" applyBorder="1" applyAlignment="1">
      <alignment horizontal="right" vertical="center" wrapText="1"/>
    </xf>
    <xf numFmtId="170" fontId="5" fillId="0" borderId="3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69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/>
    </xf>
    <xf numFmtId="170" fontId="5" fillId="28" borderId="3" xfId="0" applyNumberFormat="1" applyFont="1" applyFill="1" applyBorder="1" applyAlignment="1">
      <alignment horizontal="right" vertical="center" wrapText="1"/>
    </xf>
    <xf numFmtId="177" fontId="4" fillId="28" borderId="3" xfId="0" applyNumberFormat="1" applyFont="1" applyFill="1" applyBorder="1" applyAlignment="1">
      <alignment horizontal="right" vertical="center" wrapText="1"/>
    </xf>
    <xf numFmtId="169" fontId="5" fillId="28" borderId="3" xfId="0" applyNumberFormat="1" applyFont="1" applyFill="1" applyBorder="1" applyAlignment="1">
      <alignment horizontal="right" vertical="center" wrapText="1"/>
    </xf>
    <xf numFmtId="170" fontId="7" fillId="28" borderId="3" xfId="0" applyNumberFormat="1" applyFont="1" applyFill="1" applyBorder="1" applyAlignment="1">
      <alignment horizontal="right" vertical="center" wrapText="1"/>
    </xf>
    <xf numFmtId="177" fontId="7" fillId="28" borderId="3" xfId="0" applyNumberFormat="1" applyFont="1" applyFill="1" applyBorder="1" applyAlignment="1">
      <alignment horizontal="right" vertical="center" wrapText="1"/>
    </xf>
    <xf numFmtId="0" fontId="6" fillId="28" borderId="3" xfId="0" applyFont="1" applyFill="1" applyBorder="1" applyAlignment="1">
      <alignment horizontal="left" vertical="center" wrapText="1"/>
    </xf>
    <xf numFmtId="173" fontId="5" fillId="28" borderId="3" xfId="0" applyNumberFormat="1" applyFont="1" applyFill="1" applyBorder="1" applyAlignment="1">
      <alignment horizontal="right" vertical="center" wrapText="1"/>
    </xf>
    <xf numFmtId="177" fontId="5" fillId="28" borderId="3" xfId="0" applyNumberFormat="1" applyFont="1" applyFill="1" applyBorder="1" applyAlignment="1">
      <alignment horizontal="right" vertical="center" wrapText="1"/>
    </xf>
    <xf numFmtId="170" fontId="4" fillId="28" borderId="3" xfId="0" applyNumberFormat="1" applyFont="1" applyFill="1" applyBorder="1" applyAlignment="1">
      <alignment horizontal="right" vertical="center" wrapText="1"/>
    </xf>
    <xf numFmtId="170" fontId="6" fillId="28" borderId="3" xfId="0" applyNumberFormat="1" applyFont="1" applyFill="1" applyBorder="1" applyAlignment="1">
      <alignment horizontal="right" vertical="center" wrapText="1"/>
    </xf>
    <xf numFmtId="169" fontId="6" fillId="28" borderId="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6" fillId="0" borderId="3" xfId="0" applyFont="1" applyBorder="1" applyAlignment="1">
      <alignment horizontal="center" vertical="center"/>
    </xf>
    <xf numFmtId="4" fontId="5" fillId="28" borderId="3" xfId="0" applyNumberFormat="1" applyFont="1" applyFill="1" applyBorder="1" applyAlignment="1">
      <alignment horizontal="right" vertical="center" wrapText="1"/>
    </xf>
    <xf numFmtId="0" fontId="67" fillId="0" borderId="3" xfId="0" applyFont="1" applyBorder="1" applyAlignment="1">
      <alignment horizontal="center" vertical="center" wrapText="1" shrinkToFit="1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0" xfId="0" applyFont="1" applyFill="1" applyAlignment="1">
      <alignment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69" fontId="4" fillId="28" borderId="3" xfId="0" applyNumberFormat="1" applyFont="1" applyFill="1" applyBorder="1" applyAlignment="1">
      <alignment horizontal="righ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vertical="center" wrapText="1"/>
    </xf>
    <xf numFmtId="177" fontId="4" fillId="29" borderId="3" xfId="0" applyNumberFormat="1" applyFont="1" applyFill="1" applyBorder="1" applyAlignment="1">
      <alignment horizontal="right" vertical="center" wrapText="1"/>
    </xf>
    <xf numFmtId="169" fontId="5" fillId="29" borderId="3" xfId="0" applyNumberFormat="1" applyFont="1" applyFill="1" applyBorder="1" applyAlignment="1">
      <alignment horizontal="right" vertical="center" wrapText="1"/>
    </xf>
    <xf numFmtId="0" fontId="4" fillId="28" borderId="0" xfId="0" applyFont="1" applyFill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4" fillId="28" borderId="13" xfId="0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77" fontId="4" fillId="28" borderId="1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28" borderId="1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" xfId="0" builtinId="0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J351"/>
  <sheetViews>
    <sheetView tabSelected="1" topLeftCell="A64" zoomScale="85" zoomScaleNormal="75" zoomScaleSheetLayoutView="70" workbookViewId="0">
      <selection activeCell="B9" sqref="B9"/>
    </sheetView>
  </sheetViews>
  <sheetFormatPr defaultColWidth="9.08984375" defaultRowHeight="18"/>
  <cols>
    <col min="1" max="1" width="62.6328125" style="2" customWidth="1"/>
    <col min="2" max="2" width="11.08984375" style="13" customWidth="1"/>
    <col min="3" max="4" width="15" style="13" customWidth="1"/>
    <col min="5" max="5" width="14.36328125" style="2" customWidth="1"/>
    <col min="6" max="6" width="13.6328125" style="2" customWidth="1"/>
    <col min="7" max="7" width="14.6328125" style="2" customWidth="1"/>
    <col min="8" max="8" width="15" style="2" customWidth="1"/>
    <col min="9" max="9" width="19.36328125" style="2" customWidth="1"/>
    <col min="10" max="10" width="9.08984375" style="2"/>
    <col min="11" max="11" width="9.6328125" style="2" bestFit="1" customWidth="1"/>
    <col min="12" max="16384" width="9.08984375" style="2"/>
  </cols>
  <sheetData>
    <row r="1" spans="1:9" ht="26.4" customHeight="1">
      <c r="A1" s="35"/>
      <c r="F1" s="34"/>
      <c r="G1" s="91" t="s">
        <v>85</v>
      </c>
      <c r="H1" s="91"/>
      <c r="I1" s="91"/>
    </row>
    <row r="2" spans="1:9" ht="23" customHeight="1">
      <c r="G2" s="92" t="s">
        <v>92</v>
      </c>
      <c r="H2" s="92"/>
      <c r="I2" s="92"/>
    </row>
    <row r="3" spans="1:9" ht="14.4" customHeight="1">
      <c r="A3" s="21"/>
      <c r="G3" s="93" t="s">
        <v>93</v>
      </c>
      <c r="H3" s="93"/>
      <c r="I3" s="93"/>
    </row>
    <row r="4" spans="1:9" ht="21" customHeight="1">
      <c r="A4" s="14"/>
      <c r="G4" s="98" t="s">
        <v>94</v>
      </c>
      <c r="H4" s="98"/>
      <c r="I4" s="98"/>
    </row>
    <row r="5" spans="1:9">
      <c r="G5" s="99" t="s">
        <v>95</v>
      </c>
      <c r="H5" s="99"/>
      <c r="I5" s="99"/>
    </row>
    <row r="6" spans="1:9">
      <c r="G6" s="81" t="s">
        <v>143</v>
      </c>
      <c r="H6" s="81"/>
    </row>
    <row r="7" spans="1:9" ht="11.4" customHeight="1">
      <c r="G7" s="99" t="s">
        <v>96</v>
      </c>
      <c r="H7" s="99"/>
    </row>
    <row r="8" spans="1:9" ht="11.4" customHeight="1">
      <c r="G8" s="37"/>
      <c r="H8" s="37"/>
    </row>
    <row r="9" spans="1:9">
      <c r="H9" s="12" t="s">
        <v>86</v>
      </c>
      <c r="I9" s="4"/>
    </row>
    <row r="10" spans="1:9">
      <c r="H10" s="12" t="s">
        <v>131</v>
      </c>
      <c r="I10" s="4" t="s">
        <v>31</v>
      </c>
    </row>
    <row r="11" spans="1:9">
      <c r="H11" s="12" t="s">
        <v>34</v>
      </c>
      <c r="I11" s="4"/>
    </row>
    <row r="12" spans="1:9">
      <c r="H12" s="12" t="s">
        <v>35</v>
      </c>
      <c r="I12" s="4"/>
    </row>
    <row r="13" spans="1:9">
      <c r="H13" s="101" t="s">
        <v>36</v>
      </c>
      <c r="I13" s="102"/>
    </row>
    <row r="15" spans="1:9" ht="5.25" customHeight="1"/>
    <row r="16" spans="1:9" ht="8.25" hidden="1" customHeight="1">
      <c r="B16" s="95"/>
      <c r="C16" s="95"/>
      <c r="D16" s="95"/>
      <c r="E16" s="95"/>
      <c r="H16" s="103" t="s">
        <v>26</v>
      </c>
      <c r="I16" s="103"/>
    </row>
    <row r="17" spans="1:9" ht="99.5" customHeight="1">
      <c r="A17" s="23" t="s">
        <v>8</v>
      </c>
      <c r="B17" s="100" t="s">
        <v>108</v>
      </c>
      <c r="C17" s="100"/>
      <c r="D17" s="100"/>
      <c r="E17" s="100"/>
      <c r="F17" s="100"/>
      <c r="G17" s="104" t="s">
        <v>21</v>
      </c>
      <c r="H17" s="105"/>
      <c r="I17" s="36" t="s">
        <v>109</v>
      </c>
    </row>
    <row r="18" spans="1:9">
      <c r="A18" s="23" t="s">
        <v>9</v>
      </c>
      <c r="B18" s="96" t="s">
        <v>81</v>
      </c>
      <c r="C18" s="96"/>
      <c r="D18" s="96"/>
      <c r="E18" s="96"/>
      <c r="F18" s="19"/>
      <c r="G18" s="104" t="s">
        <v>20</v>
      </c>
      <c r="H18" s="105"/>
      <c r="I18" s="4">
        <v>150</v>
      </c>
    </row>
    <row r="19" spans="1:9" ht="25.25" customHeight="1">
      <c r="A19" s="23" t="s">
        <v>14</v>
      </c>
      <c r="B19" s="96" t="s">
        <v>88</v>
      </c>
      <c r="C19" s="96"/>
      <c r="D19" s="96"/>
      <c r="E19" s="96"/>
      <c r="F19" s="19"/>
      <c r="G19" s="104" t="s">
        <v>91</v>
      </c>
      <c r="H19" s="105"/>
      <c r="I19" s="62" t="s">
        <v>110</v>
      </c>
    </row>
    <row r="20" spans="1:9" hidden="1">
      <c r="A20" s="23"/>
      <c r="B20" s="96"/>
      <c r="C20" s="96"/>
      <c r="D20" s="96"/>
      <c r="E20" s="96"/>
      <c r="F20" s="20"/>
      <c r="G20" s="104" t="s">
        <v>4</v>
      </c>
      <c r="H20" s="105"/>
      <c r="I20" s="4"/>
    </row>
    <row r="21" spans="1:9">
      <c r="A21" s="23" t="s">
        <v>11</v>
      </c>
      <c r="B21" s="97" t="s">
        <v>113</v>
      </c>
      <c r="C21" s="97"/>
      <c r="D21" s="97"/>
      <c r="E21" s="97"/>
      <c r="F21" s="20"/>
      <c r="G21" s="104" t="s">
        <v>3</v>
      </c>
      <c r="H21" s="105"/>
      <c r="I21" s="4"/>
    </row>
    <row r="22" spans="1:9">
      <c r="A22" s="23" t="s">
        <v>10</v>
      </c>
      <c r="B22" s="96" t="s">
        <v>89</v>
      </c>
      <c r="C22" s="96"/>
      <c r="D22" s="96"/>
      <c r="E22" s="96"/>
      <c r="F22" s="20"/>
      <c r="G22" s="104" t="s">
        <v>5</v>
      </c>
      <c r="H22" s="105"/>
      <c r="I22" s="4" t="s">
        <v>90</v>
      </c>
    </row>
    <row r="23" spans="1:9" ht="18" customHeight="1">
      <c r="A23" s="23" t="s">
        <v>32</v>
      </c>
      <c r="B23" s="96" t="s">
        <v>82</v>
      </c>
      <c r="C23" s="96"/>
      <c r="D23" s="96"/>
      <c r="E23" s="96"/>
      <c r="F23" s="20"/>
      <c r="G23" s="106" t="s">
        <v>23</v>
      </c>
      <c r="H23" s="107"/>
      <c r="I23" s="5" t="s">
        <v>31</v>
      </c>
    </row>
    <row r="24" spans="1:9" ht="18" customHeight="1">
      <c r="A24" s="23" t="s">
        <v>15</v>
      </c>
      <c r="B24" s="96" t="s">
        <v>81</v>
      </c>
      <c r="C24" s="96"/>
      <c r="D24" s="96"/>
      <c r="E24" s="96"/>
      <c r="F24" s="20"/>
      <c r="G24" s="106" t="s">
        <v>24</v>
      </c>
      <c r="H24" s="107"/>
      <c r="I24" s="10"/>
    </row>
    <row r="25" spans="1:9">
      <c r="A25" s="23" t="s">
        <v>114</v>
      </c>
      <c r="B25" s="94">
        <v>30.25</v>
      </c>
      <c r="C25" s="94"/>
      <c r="D25" s="94"/>
      <c r="E25" s="94"/>
      <c r="F25" s="20"/>
      <c r="G25" s="20"/>
      <c r="H25" s="20"/>
      <c r="I25" s="25"/>
    </row>
    <row r="26" spans="1:9" ht="44.4" customHeight="1">
      <c r="A26" s="23" t="s">
        <v>6</v>
      </c>
      <c r="B26" s="94" t="s">
        <v>111</v>
      </c>
      <c r="C26" s="94"/>
      <c r="D26" s="94"/>
      <c r="E26" s="94"/>
      <c r="F26" s="94"/>
      <c r="G26" s="19"/>
      <c r="H26" s="19"/>
      <c r="I26" s="24"/>
    </row>
    <row r="27" spans="1:9">
      <c r="A27" s="23" t="s">
        <v>7</v>
      </c>
      <c r="B27" s="94">
        <v>677152080</v>
      </c>
      <c r="C27" s="94"/>
      <c r="D27" s="94"/>
      <c r="E27" s="94"/>
      <c r="F27" s="20"/>
      <c r="G27" s="20"/>
      <c r="H27" s="20"/>
      <c r="I27" s="25"/>
    </row>
    <row r="28" spans="1:9">
      <c r="A28" s="23" t="s">
        <v>115</v>
      </c>
      <c r="B28" s="94" t="s">
        <v>128</v>
      </c>
      <c r="C28" s="94"/>
      <c r="D28" s="94"/>
      <c r="E28" s="94"/>
      <c r="F28" s="19"/>
      <c r="G28" s="19"/>
      <c r="H28" s="19"/>
      <c r="I28" s="24"/>
    </row>
    <row r="30" spans="1:9" ht="26" customHeight="1">
      <c r="A30" s="91" t="s">
        <v>138</v>
      </c>
      <c r="B30" s="91"/>
      <c r="C30" s="91"/>
      <c r="D30" s="91"/>
      <c r="E30" s="91"/>
      <c r="F30" s="91"/>
      <c r="G30" s="91"/>
      <c r="H30" s="91"/>
      <c r="I30" s="91"/>
    </row>
    <row r="31" spans="1:9" s="66" customFormat="1" ht="25.25" customHeight="1">
      <c r="A31" s="74" t="s">
        <v>116</v>
      </c>
      <c r="B31" s="74"/>
      <c r="C31" s="74"/>
      <c r="D31" s="74"/>
      <c r="E31" s="74"/>
      <c r="F31" s="74"/>
      <c r="G31" s="74"/>
      <c r="H31" s="74"/>
      <c r="I31" s="74"/>
    </row>
    <row r="32" spans="1:9">
      <c r="A32" s="18"/>
      <c r="B32" s="22"/>
      <c r="C32" s="18"/>
      <c r="D32" s="18"/>
      <c r="E32" s="18"/>
      <c r="F32" s="18"/>
      <c r="G32" s="18"/>
      <c r="H32" s="18"/>
      <c r="I32" s="18" t="s">
        <v>38</v>
      </c>
    </row>
    <row r="33" spans="1:9" ht="34.25" customHeight="1">
      <c r="A33" s="75" t="s">
        <v>27</v>
      </c>
      <c r="B33" s="76" t="s">
        <v>12</v>
      </c>
      <c r="C33" s="76" t="s">
        <v>139</v>
      </c>
      <c r="D33" s="76" t="s">
        <v>140</v>
      </c>
      <c r="E33" s="76" t="s">
        <v>141</v>
      </c>
      <c r="F33" s="76" t="s">
        <v>22</v>
      </c>
      <c r="G33" s="76"/>
      <c r="H33" s="76"/>
      <c r="I33" s="76"/>
    </row>
    <row r="34" spans="1:9" ht="56" customHeight="1">
      <c r="A34" s="75"/>
      <c r="B34" s="76"/>
      <c r="C34" s="76"/>
      <c r="D34" s="76"/>
      <c r="E34" s="76"/>
      <c r="F34" s="64" t="s">
        <v>120</v>
      </c>
      <c r="G34" s="64" t="s">
        <v>121</v>
      </c>
      <c r="H34" s="64" t="s">
        <v>122</v>
      </c>
      <c r="I34" s="64" t="s">
        <v>123</v>
      </c>
    </row>
    <row r="35" spans="1:9">
      <c r="A35" s="4">
        <v>1</v>
      </c>
      <c r="B35" s="5">
        <v>2</v>
      </c>
      <c r="C35" s="5">
        <v>3</v>
      </c>
      <c r="D35" s="5">
        <v>4</v>
      </c>
      <c r="E35" s="5">
        <v>5</v>
      </c>
      <c r="F35" s="5">
        <v>6</v>
      </c>
      <c r="G35" s="5">
        <v>7</v>
      </c>
      <c r="H35" s="5">
        <v>8</v>
      </c>
      <c r="I35" s="5">
        <v>9</v>
      </c>
    </row>
    <row r="36" spans="1:9" ht="22.25" customHeight="1">
      <c r="A36" s="83" t="s">
        <v>33</v>
      </c>
      <c r="B36" s="83"/>
      <c r="C36" s="83"/>
      <c r="D36" s="83"/>
      <c r="E36" s="83"/>
      <c r="F36" s="83"/>
      <c r="G36" s="83"/>
      <c r="H36" s="83"/>
      <c r="I36" s="87"/>
    </row>
    <row r="37" spans="1:9" s="68" customFormat="1" ht="29.4" customHeight="1">
      <c r="A37" s="79" t="s">
        <v>41</v>
      </c>
      <c r="B37" s="79"/>
      <c r="C37" s="79"/>
      <c r="D37" s="79"/>
      <c r="E37" s="79"/>
      <c r="F37" s="79"/>
      <c r="G37" s="79"/>
      <c r="H37" s="79"/>
      <c r="I37" s="79"/>
    </row>
    <row r="38" spans="1:9" s="68" customFormat="1" ht="36">
      <c r="A38" s="47" t="s">
        <v>37</v>
      </c>
      <c r="B38" s="65">
        <v>100</v>
      </c>
      <c r="C38" s="51">
        <v>488.3</v>
      </c>
      <c r="D38" s="51">
        <v>514.79999999999995</v>
      </c>
      <c r="E38" s="69">
        <f>F38+G38+H38+I38</f>
        <v>538.5</v>
      </c>
      <c r="F38" s="51">
        <v>125.5</v>
      </c>
      <c r="G38" s="51">
        <v>136.5</v>
      </c>
      <c r="H38" s="51">
        <v>136.9</v>
      </c>
      <c r="I38" s="51">
        <v>139.6</v>
      </c>
    </row>
    <row r="39" spans="1:9" s="68" customFormat="1" ht="81.650000000000006" customHeight="1">
      <c r="A39" s="47" t="s">
        <v>142</v>
      </c>
      <c r="B39" s="65">
        <v>110</v>
      </c>
      <c r="C39" s="51">
        <v>5350</v>
      </c>
      <c r="D39" s="51">
        <v>5350</v>
      </c>
      <c r="E39" s="69">
        <f t="shared" ref="E39:E45" si="0">SUM(F39:I39)</f>
        <v>5300</v>
      </c>
      <c r="F39" s="51">
        <v>1211.8</v>
      </c>
      <c r="G39" s="51">
        <v>1362.6</v>
      </c>
      <c r="H39" s="51">
        <v>1362.6</v>
      </c>
      <c r="I39" s="51">
        <v>1363</v>
      </c>
    </row>
    <row r="40" spans="1:9" s="68" customFormat="1" ht="1.25" hidden="1" customHeight="1">
      <c r="A40" s="47" t="s">
        <v>124</v>
      </c>
      <c r="B40" s="65">
        <v>120</v>
      </c>
      <c r="C40" s="51">
        <v>0</v>
      </c>
      <c r="D40" s="51">
        <v>0</v>
      </c>
      <c r="E40" s="69">
        <f t="shared" si="0"/>
        <v>0</v>
      </c>
      <c r="F40" s="51">
        <v>0</v>
      </c>
      <c r="G40" s="51">
        <v>0</v>
      </c>
      <c r="H40" s="51">
        <v>0</v>
      </c>
      <c r="I40" s="51">
        <v>0</v>
      </c>
    </row>
    <row r="41" spans="1:9" s="68" customFormat="1" ht="26.4" customHeight="1">
      <c r="A41" s="47" t="s">
        <v>125</v>
      </c>
      <c r="B41" s="65">
        <v>150</v>
      </c>
      <c r="C41" s="51">
        <v>0</v>
      </c>
      <c r="D41" s="51">
        <v>0</v>
      </c>
      <c r="E41" s="69">
        <f t="shared" si="0"/>
        <v>0</v>
      </c>
      <c r="F41" s="51">
        <v>0</v>
      </c>
      <c r="G41" s="51">
        <v>0</v>
      </c>
      <c r="H41" s="51">
        <v>0</v>
      </c>
      <c r="I41" s="51">
        <v>0</v>
      </c>
    </row>
    <row r="42" spans="1:9" s="68" customFormat="1" ht="79.25" customHeight="1">
      <c r="A42" s="71" t="s">
        <v>132</v>
      </c>
      <c r="B42" s="65">
        <v>160</v>
      </c>
      <c r="C42" s="51">
        <v>818.7</v>
      </c>
      <c r="D42" s="51">
        <v>1238.0999999999999</v>
      </c>
      <c r="E42" s="69">
        <f t="shared" si="0"/>
        <v>1045.4000000000001</v>
      </c>
      <c r="F42" s="51">
        <v>110.3</v>
      </c>
      <c r="G42" s="51">
        <v>311.7</v>
      </c>
      <c r="H42" s="51">
        <v>311.7</v>
      </c>
      <c r="I42" s="51">
        <v>311.7</v>
      </c>
    </row>
    <row r="43" spans="1:9" s="68" customFormat="1" ht="30.75" customHeight="1">
      <c r="A43" s="47" t="s">
        <v>126</v>
      </c>
      <c r="B43" s="65">
        <v>170</v>
      </c>
      <c r="C43" s="57">
        <f>C38+C39+C40+C41+C42</f>
        <v>6657</v>
      </c>
      <c r="D43" s="57">
        <f>D38+D39+D40+D42</f>
        <v>7102.9</v>
      </c>
      <c r="E43" s="57">
        <f>E38+E39+E40+E41+E42</f>
        <v>6883.9</v>
      </c>
      <c r="F43" s="57">
        <f>F38+F39+F40+F41+F42</f>
        <v>1447.6</v>
      </c>
      <c r="G43" s="57">
        <f>G38+G39+G40+G41+G42</f>
        <v>1810.8</v>
      </c>
      <c r="H43" s="57">
        <f>H38+H39+H40+H41+H42</f>
        <v>1811.2</v>
      </c>
      <c r="I43" s="57">
        <f>I38+I39+I40+I42</f>
        <v>1814.3</v>
      </c>
    </row>
    <row r="44" spans="1:9" s="3" customFormat="1" hidden="1">
      <c r="A44" s="28"/>
      <c r="B44" s="29">
        <v>122</v>
      </c>
      <c r="C44" s="27"/>
      <c r="D44" s="27">
        <v>0</v>
      </c>
      <c r="E44" s="27">
        <f>SUM(F44:I44)</f>
        <v>0</v>
      </c>
      <c r="F44" s="27"/>
      <c r="G44" s="27"/>
      <c r="H44" s="27"/>
      <c r="I44" s="27"/>
    </row>
    <row r="45" spans="1:9" s="3" customFormat="1" hidden="1">
      <c r="A45" s="28"/>
      <c r="B45" s="29">
        <v>123</v>
      </c>
      <c r="C45" s="27"/>
      <c r="D45" s="27">
        <v>0</v>
      </c>
      <c r="E45" s="27">
        <f t="shared" si="0"/>
        <v>0</v>
      </c>
      <c r="F45" s="27"/>
      <c r="G45" s="27"/>
      <c r="H45" s="27"/>
      <c r="I45" s="27"/>
    </row>
    <row r="46" spans="1:9" s="3" customFormat="1" hidden="1">
      <c r="A46" s="6" t="s">
        <v>74</v>
      </c>
      <c r="B46" s="7">
        <v>130</v>
      </c>
      <c r="C46" s="27">
        <f>SUM(C47:C48)</f>
        <v>0</v>
      </c>
      <c r="D46" s="27"/>
      <c r="E46" s="27">
        <f>SUM(F46:I46)</f>
        <v>0</v>
      </c>
      <c r="F46" s="27"/>
      <c r="G46" s="27"/>
      <c r="H46" s="27"/>
      <c r="I46" s="27"/>
    </row>
    <row r="47" spans="1:9" s="3" customFormat="1" ht="36" hidden="1">
      <c r="A47" s="28" t="s">
        <v>84</v>
      </c>
      <c r="B47" s="30">
        <v>131</v>
      </c>
      <c r="C47" s="27"/>
      <c r="D47" s="27"/>
      <c r="E47" s="27">
        <f>SUM(F47:I47)</f>
        <v>0</v>
      </c>
      <c r="F47" s="27"/>
      <c r="G47" s="27"/>
      <c r="H47" s="27"/>
      <c r="I47" s="27"/>
    </row>
    <row r="48" spans="1:9" s="3" customFormat="1" hidden="1">
      <c r="A48" s="28" t="s">
        <v>75</v>
      </c>
      <c r="B48" s="30">
        <v>132</v>
      </c>
      <c r="C48" s="27"/>
      <c r="D48" s="27">
        <v>0</v>
      </c>
      <c r="E48" s="27">
        <f>SUM(F48:I48)</f>
        <v>0</v>
      </c>
      <c r="F48" s="27">
        <v>0</v>
      </c>
      <c r="G48" s="27">
        <v>0</v>
      </c>
      <c r="H48" s="27">
        <v>0</v>
      </c>
      <c r="I48" s="27">
        <v>0</v>
      </c>
    </row>
    <row r="49" spans="1:9" ht="27" customHeight="1">
      <c r="A49" s="82" t="s">
        <v>102</v>
      </c>
      <c r="B49" s="83"/>
      <c r="C49" s="83"/>
      <c r="D49" s="83"/>
      <c r="E49" s="83"/>
      <c r="F49" s="83"/>
      <c r="G49" s="83"/>
      <c r="H49" s="83"/>
      <c r="I49" s="87"/>
    </row>
    <row r="50" spans="1:9">
      <c r="A50" s="47" t="s">
        <v>56</v>
      </c>
      <c r="B50" s="48">
        <v>200</v>
      </c>
      <c r="C50" s="49">
        <v>370.5</v>
      </c>
      <c r="D50" s="49">
        <v>366.2</v>
      </c>
      <c r="E50" s="50">
        <f>SUM(F50:I50)</f>
        <v>401.8</v>
      </c>
      <c r="F50" s="51">
        <v>100</v>
      </c>
      <c r="G50" s="51">
        <v>100.4</v>
      </c>
      <c r="H50" s="51">
        <v>100.7</v>
      </c>
      <c r="I50" s="51">
        <v>100.7</v>
      </c>
    </row>
    <row r="51" spans="1:9">
      <c r="A51" s="47" t="s">
        <v>57</v>
      </c>
      <c r="B51" s="48">
        <v>210</v>
      </c>
      <c r="C51" s="49">
        <v>81.5</v>
      </c>
      <c r="D51" s="49">
        <v>80.599999999999994</v>
      </c>
      <c r="E51" s="50">
        <f t="shared" ref="E51" si="1">SUM(F51:I51)</f>
        <v>88.4</v>
      </c>
      <c r="F51" s="51">
        <v>22</v>
      </c>
      <c r="G51" s="51">
        <v>22.1</v>
      </c>
      <c r="H51" s="51">
        <v>22.2</v>
      </c>
      <c r="I51" s="51">
        <v>22.1</v>
      </c>
    </row>
    <row r="52" spans="1:9">
      <c r="A52" s="47" t="s">
        <v>58</v>
      </c>
      <c r="B52" s="48">
        <v>220</v>
      </c>
      <c r="C52" s="49">
        <v>24.2</v>
      </c>
      <c r="D52" s="49">
        <v>50</v>
      </c>
      <c r="E52" s="50">
        <f>SUM(F52:I52)</f>
        <v>31.8</v>
      </c>
      <c r="F52" s="51">
        <v>0</v>
      </c>
      <c r="G52" s="51">
        <v>10</v>
      </c>
      <c r="H52" s="51">
        <v>10</v>
      </c>
      <c r="I52" s="51">
        <v>11.8</v>
      </c>
    </row>
    <row r="53" spans="1:9" hidden="1">
      <c r="A53" s="47" t="s">
        <v>59</v>
      </c>
      <c r="B53" s="48">
        <v>230</v>
      </c>
      <c r="C53" s="49"/>
      <c r="D53" s="49"/>
      <c r="E53" s="72">
        <f t="shared" ref="E53:E54" si="2">SUM(F53:I53)</f>
        <v>0</v>
      </c>
      <c r="F53" s="73"/>
      <c r="G53" s="73"/>
      <c r="H53" s="73"/>
      <c r="I53" s="73"/>
    </row>
    <row r="54" spans="1:9" hidden="1">
      <c r="A54" s="47" t="s">
        <v>60</v>
      </c>
      <c r="B54" s="48">
        <v>240</v>
      </c>
      <c r="C54" s="49"/>
      <c r="D54" s="49"/>
      <c r="E54" s="72">
        <f t="shared" si="2"/>
        <v>0</v>
      </c>
      <c r="F54" s="73"/>
      <c r="G54" s="73"/>
      <c r="H54" s="73"/>
      <c r="I54" s="73"/>
    </row>
    <row r="55" spans="1:9">
      <c r="A55" s="47" t="s">
        <v>61</v>
      </c>
      <c r="B55" s="48">
        <v>230</v>
      </c>
      <c r="C55" s="49">
        <v>12.1</v>
      </c>
      <c r="D55" s="49">
        <v>18</v>
      </c>
      <c r="E55" s="50">
        <f>SUM(F55:I55)</f>
        <v>16.5</v>
      </c>
      <c r="F55" s="51">
        <v>3.5</v>
      </c>
      <c r="G55" s="51">
        <v>4</v>
      </c>
      <c r="H55" s="51">
        <v>4</v>
      </c>
      <c r="I55" s="51">
        <v>5</v>
      </c>
    </row>
    <row r="56" spans="1:9" hidden="1">
      <c r="A56" s="47" t="s">
        <v>62</v>
      </c>
      <c r="B56" s="48">
        <v>260</v>
      </c>
      <c r="C56" s="49"/>
      <c r="D56" s="49"/>
      <c r="E56" s="50">
        <f t="shared" ref="E56:E68" si="3">SUM(F56:I56)</f>
        <v>0</v>
      </c>
      <c r="F56" s="51"/>
      <c r="G56" s="51"/>
      <c r="H56" s="51"/>
      <c r="I56" s="51"/>
    </row>
    <row r="57" spans="1:9" ht="36">
      <c r="A57" s="47" t="s">
        <v>70</v>
      </c>
      <c r="B57" s="48">
        <v>240</v>
      </c>
      <c r="C57" s="52">
        <f>C58+C59+C60+C61+C62+C63</f>
        <v>0</v>
      </c>
      <c r="D57" s="52">
        <f>D59+D60+D61+D62</f>
        <v>0</v>
      </c>
      <c r="E57" s="50">
        <f t="shared" si="3"/>
        <v>0</v>
      </c>
      <c r="F57" s="53">
        <f>F59+F60+F61+F62</f>
        <v>0</v>
      </c>
      <c r="G57" s="53">
        <f>G59+G60+G61+G62</f>
        <v>0</v>
      </c>
      <c r="H57" s="53">
        <f>H59+H60+H61+H62</f>
        <v>0</v>
      </c>
      <c r="I57" s="53">
        <f>I59+I60+I61+I62</f>
        <v>0</v>
      </c>
    </row>
    <row r="58" spans="1:9" hidden="1">
      <c r="A58" s="54" t="s">
        <v>63</v>
      </c>
      <c r="B58" s="48">
        <v>271</v>
      </c>
      <c r="C58" s="49"/>
      <c r="D58" s="49">
        <v>0</v>
      </c>
      <c r="E58" s="50">
        <f t="shared" si="3"/>
        <v>0</v>
      </c>
      <c r="F58" s="55"/>
      <c r="G58" s="55"/>
      <c r="H58" s="56"/>
      <c r="I58" s="56"/>
    </row>
    <row r="59" spans="1:9" hidden="1">
      <c r="A59" s="54" t="s">
        <v>64</v>
      </c>
      <c r="B59" s="48">
        <v>272</v>
      </c>
      <c r="C59" s="49"/>
      <c r="D59" s="49"/>
      <c r="E59" s="50">
        <f t="shared" si="3"/>
        <v>0</v>
      </c>
      <c r="F59" s="51"/>
      <c r="G59" s="56"/>
      <c r="H59" s="56"/>
      <c r="I59" s="56"/>
    </row>
    <row r="60" spans="1:9">
      <c r="A60" s="54" t="s">
        <v>65</v>
      </c>
      <c r="B60" s="48">
        <v>241</v>
      </c>
      <c r="C60" s="49"/>
      <c r="D60" s="49"/>
      <c r="E60" s="50">
        <f t="shared" si="3"/>
        <v>0</v>
      </c>
      <c r="F60" s="51"/>
      <c r="G60" s="51"/>
      <c r="H60" s="51"/>
      <c r="I60" s="51"/>
    </row>
    <row r="61" spans="1:9" hidden="1">
      <c r="A61" s="54" t="s">
        <v>66</v>
      </c>
      <c r="B61" s="48">
        <v>274</v>
      </c>
      <c r="C61" s="49"/>
      <c r="D61" s="49"/>
      <c r="E61" s="50">
        <f t="shared" si="3"/>
        <v>0</v>
      </c>
      <c r="F61" s="51"/>
      <c r="G61" s="51"/>
      <c r="H61" s="51"/>
      <c r="I61" s="51"/>
    </row>
    <row r="62" spans="1:9" hidden="1">
      <c r="A62" s="54" t="s">
        <v>67</v>
      </c>
      <c r="B62" s="48">
        <v>275</v>
      </c>
      <c r="C62" s="49"/>
      <c r="D62" s="49"/>
      <c r="E62" s="50">
        <f t="shared" si="3"/>
        <v>0</v>
      </c>
      <c r="F62" s="51"/>
      <c r="G62" s="51"/>
      <c r="H62" s="51"/>
      <c r="I62" s="51"/>
    </row>
    <row r="63" spans="1:9" hidden="1">
      <c r="A63" s="54" t="s">
        <v>68</v>
      </c>
      <c r="B63" s="48">
        <v>276</v>
      </c>
      <c r="C63" s="49"/>
      <c r="D63" s="49">
        <v>0</v>
      </c>
      <c r="E63" s="50">
        <f t="shared" si="3"/>
        <v>0</v>
      </c>
      <c r="F63" s="55"/>
      <c r="G63" s="55"/>
      <c r="H63" s="56"/>
      <c r="I63" s="56"/>
    </row>
    <row r="64" spans="1:9" s="66" customFormat="1" ht="20.399999999999999" customHeight="1">
      <c r="A64" s="47" t="s">
        <v>39</v>
      </c>
      <c r="B64" s="48">
        <v>245</v>
      </c>
      <c r="C64" s="49"/>
      <c r="D64" s="49"/>
      <c r="E64" s="50">
        <f t="shared" si="3"/>
        <v>0</v>
      </c>
      <c r="F64" s="51"/>
      <c r="G64" s="51"/>
      <c r="H64" s="51"/>
      <c r="I64" s="51"/>
    </row>
    <row r="65" spans="1:10">
      <c r="A65" s="47" t="s">
        <v>71</v>
      </c>
      <c r="B65" s="48">
        <v>250</v>
      </c>
      <c r="C65" s="49"/>
      <c r="D65" s="49"/>
      <c r="E65" s="50">
        <f t="shared" si="3"/>
        <v>0</v>
      </c>
      <c r="F65" s="51"/>
      <c r="G65" s="51"/>
      <c r="H65" s="51"/>
      <c r="I65" s="51"/>
    </row>
    <row r="66" spans="1:10" hidden="1">
      <c r="A66" s="47" t="s">
        <v>72</v>
      </c>
      <c r="B66" s="48">
        <v>300</v>
      </c>
      <c r="C66" s="49"/>
      <c r="D66" s="49"/>
      <c r="E66" s="50">
        <f t="shared" si="3"/>
        <v>0</v>
      </c>
      <c r="F66" s="51"/>
      <c r="G66" s="51"/>
      <c r="H66" s="51"/>
      <c r="I66" s="51"/>
    </row>
    <row r="67" spans="1:10" hidden="1">
      <c r="A67" s="47" t="s">
        <v>39</v>
      </c>
      <c r="B67" s="48">
        <v>310</v>
      </c>
      <c r="C67" s="49"/>
      <c r="D67" s="49">
        <v>0</v>
      </c>
      <c r="E67" s="50">
        <f t="shared" si="3"/>
        <v>0</v>
      </c>
      <c r="F67" s="51"/>
      <c r="G67" s="51"/>
      <c r="H67" s="51"/>
      <c r="I67" s="51"/>
    </row>
    <row r="68" spans="1:10" ht="17" customHeight="1">
      <c r="A68" s="47" t="s">
        <v>99</v>
      </c>
      <c r="B68" s="48">
        <v>260</v>
      </c>
      <c r="C68" s="57">
        <f>C70+C71</f>
        <v>0</v>
      </c>
      <c r="D68" s="57">
        <f t="shared" ref="D68" si="4">D70+D71</f>
        <v>0</v>
      </c>
      <c r="E68" s="50">
        <f t="shared" si="3"/>
        <v>0</v>
      </c>
      <c r="F68" s="57">
        <f>F70+F71</f>
        <v>0</v>
      </c>
      <c r="G68" s="57">
        <f>G69+G70+G71</f>
        <v>0</v>
      </c>
      <c r="H68" s="57">
        <f>H69+H70+H71</f>
        <v>0</v>
      </c>
      <c r="I68" s="57">
        <f>I69+I70+I71</f>
        <v>0</v>
      </c>
    </row>
    <row r="69" spans="1:10" ht="16.25" customHeight="1">
      <c r="A69" s="54" t="s">
        <v>100</v>
      </c>
      <c r="B69" s="48" t="s">
        <v>117</v>
      </c>
      <c r="C69" s="58"/>
      <c r="D69" s="58"/>
      <c r="E69" s="53"/>
      <c r="F69" s="59"/>
      <c r="G69" s="59"/>
      <c r="H69" s="59"/>
      <c r="I69" s="59"/>
    </row>
    <row r="70" spans="1:10" ht="15.65" customHeight="1">
      <c r="A70" s="54" t="s">
        <v>98</v>
      </c>
      <c r="B70" s="48" t="s">
        <v>118</v>
      </c>
      <c r="C70" s="58"/>
      <c r="D70" s="58"/>
      <c r="E70" s="53"/>
      <c r="F70" s="59"/>
      <c r="G70" s="59"/>
      <c r="H70" s="59"/>
      <c r="I70" s="59"/>
    </row>
    <row r="71" spans="1:10" ht="20.399999999999999" customHeight="1">
      <c r="A71" s="54" t="s">
        <v>101</v>
      </c>
      <c r="B71" s="48" t="s">
        <v>119</v>
      </c>
      <c r="C71" s="58"/>
      <c r="D71" s="58"/>
      <c r="E71" s="53"/>
      <c r="F71" s="59"/>
      <c r="G71" s="59"/>
      <c r="H71" s="59"/>
      <c r="I71" s="59"/>
    </row>
    <row r="72" spans="1:10">
      <c r="A72" s="47" t="s">
        <v>112</v>
      </c>
      <c r="B72" s="48">
        <v>270</v>
      </c>
      <c r="C72" s="50">
        <f>SUM(C50:C57)+SUM(C64:C68)</f>
        <v>488.3</v>
      </c>
      <c r="D72" s="50">
        <f>D50+D51+D52+D53+D54+D55+D56+D57+D64+D65+D68</f>
        <v>514.79999999999995</v>
      </c>
      <c r="E72" s="50">
        <f>SUM(F72:I72)</f>
        <v>538.5</v>
      </c>
      <c r="F72" s="50">
        <f>F50+F51+F52+F53+F54+F55+F56+F57+F64+F65+F68</f>
        <v>125.5</v>
      </c>
      <c r="G72" s="50">
        <f>G50+G51+G52+G53+G54+G55+G56+G57+G64+G65+G68</f>
        <v>136.5</v>
      </c>
      <c r="H72" s="50">
        <f>H50+H51+H52+H53+H54+H55+H56+H57+H64+H65+H68</f>
        <v>136.9</v>
      </c>
      <c r="I72" s="50">
        <f>I50+I51+I52+I53+I54+I55+I56+I57+I64+I65+I68</f>
        <v>139.6</v>
      </c>
    </row>
    <row r="73" spans="1:10" ht="25.25" customHeight="1">
      <c r="A73" s="84" t="s">
        <v>87</v>
      </c>
      <c r="B73" s="85"/>
      <c r="C73" s="85"/>
      <c r="D73" s="85"/>
      <c r="E73" s="85"/>
      <c r="F73" s="85"/>
      <c r="G73" s="85"/>
      <c r="H73" s="85"/>
      <c r="I73" s="86"/>
    </row>
    <row r="74" spans="1:10">
      <c r="A74" s="47" t="s">
        <v>56</v>
      </c>
      <c r="B74" s="48">
        <v>300</v>
      </c>
      <c r="C74" s="49">
        <v>3368.6</v>
      </c>
      <c r="D74" s="49">
        <v>3368.6</v>
      </c>
      <c r="E74" s="50">
        <f t="shared" ref="E74:E91" si="5">SUM(F74:I74)</f>
        <v>3753.2</v>
      </c>
      <c r="F74" s="51">
        <v>938.3</v>
      </c>
      <c r="G74" s="51">
        <v>938.2</v>
      </c>
      <c r="H74" s="51">
        <v>938.3</v>
      </c>
      <c r="I74" s="51">
        <v>938.4</v>
      </c>
    </row>
    <row r="75" spans="1:10">
      <c r="A75" s="47" t="s">
        <v>57</v>
      </c>
      <c r="B75" s="48">
        <v>310</v>
      </c>
      <c r="C75" s="49">
        <v>741.1</v>
      </c>
      <c r="D75" s="49">
        <v>741.1</v>
      </c>
      <c r="E75" s="50">
        <f t="shared" si="5"/>
        <v>825.7</v>
      </c>
      <c r="F75" s="51">
        <v>206.4</v>
      </c>
      <c r="G75" s="51">
        <v>206.4</v>
      </c>
      <c r="H75" s="51">
        <v>206.4</v>
      </c>
      <c r="I75" s="51">
        <v>206.5</v>
      </c>
    </row>
    <row r="76" spans="1:10">
      <c r="A76" s="47" t="s">
        <v>58</v>
      </c>
      <c r="B76" s="48">
        <v>320</v>
      </c>
      <c r="C76" s="49">
        <v>1147.7</v>
      </c>
      <c r="D76" s="49">
        <v>1147.7</v>
      </c>
      <c r="E76" s="50">
        <f>SUM(F76:I76)</f>
        <v>547.4</v>
      </c>
      <c r="F76" s="51">
        <f>48.7-17.6</f>
        <v>31.1</v>
      </c>
      <c r="G76" s="51">
        <f>168.6-9.4</f>
        <v>159.19999999999999</v>
      </c>
      <c r="H76" s="51">
        <f>167.5+27</f>
        <v>194.5</v>
      </c>
      <c r="I76" s="51">
        <v>162.6</v>
      </c>
    </row>
    <row r="77" spans="1:10" hidden="1">
      <c r="A77" s="47" t="s">
        <v>59</v>
      </c>
      <c r="B77" s="48">
        <v>230</v>
      </c>
      <c r="C77" s="49"/>
      <c r="D77" s="49"/>
      <c r="E77" s="50">
        <f t="shared" si="5"/>
        <v>0</v>
      </c>
      <c r="F77" s="51"/>
      <c r="G77" s="51"/>
      <c r="H77" s="51"/>
      <c r="I77" s="51"/>
    </row>
    <row r="78" spans="1:10" hidden="1">
      <c r="A78" s="47" t="s">
        <v>60</v>
      </c>
      <c r="B78" s="48">
        <v>240</v>
      </c>
      <c r="C78" s="49"/>
      <c r="D78" s="49"/>
      <c r="E78" s="50">
        <f t="shared" si="5"/>
        <v>0</v>
      </c>
      <c r="F78" s="51"/>
      <c r="G78" s="51"/>
      <c r="H78" s="51"/>
      <c r="I78" s="51"/>
    </row>
    <row r="79" spans="1:10">
      <c r="A79" s="47" t="s">
        <v>61</v>
      </c>
      <c r="B79" s="48">
        <v>330</v>
      </c>
      <c r="C79" s="49">
        <v>74.2</v>
      </c>
      <c r="D79" s="49">
        <v>74.2</v>
      </c>
      <c r="E79" s="50">
        <f t="shared" si="5"/>
        <v>75</v>
      </c>
      <c r="F79" s="51">
        <v>9</v>
      </c>
      <c r="G79" s="51">
        <v>21</v>
      </c>
      <c r="H79" s="51">
        <v>21</v>
      </c>
      <c r="I79" s="51">
        <v>24</v>
      </c>
      <c r="J79" s="2" t="s">
        <v>127</v>
      </c>
    </row>
    <row r="80" spans="1:10" hidden="1">
      <c r="A80" s="47" t="s">
        <v>62</v>
      </c>
      <c r="B80" s="48">
        <v>260</v>
      </c>
      <c r="C80" s="49"/>
      <c r="D80" s="49"/>
      <c r="E80" s="50">
        <f t="shared" si="5"/>
        <v>0</v>
      </c>
      <c r="F80" s="51"/>
      <c r="G80" s="51"/>
      <c r="H80" s="51"/>
      <c r="I80" s="51"/>
    </row>
    <row r="81" spans="1:9" ht="36">
      <c r="A81" s="47" t="s">
        <v>70</v>
      </c>
      <c r="B81" s="48">
        <v>340</v>
      </c>
      <c r="C81" s="57">
        <f>C82+C83+C84+C85+C86+C87</f>
        <v>18.399999999999999</v>
      </c>
      <c r="D81" s="57">
        <f>D83+D84+D85+D86</f>
        <v>18.399999999999999</v>
      </c>
      <c r="E81" s="50">
        <f>SUM(F81:I81)</f>
        <v>98.7</v>
      </c>
      <c r="F81" s="50">
        <f>F83+F84+F85+F86</f>
        <v>27</v>
      </c>
      <c r="G81" s="50">
        <f>G83+G84+G85+G86</f>
        <v>37.799999999999997</v>
      </c>
      <c r="H81" s="50">
        <f>H83+H84+H85+H86</f>
        <v>2.4</v>
      </c>
      <c r="I81" s="50">
        <f>I83+I84+I85+I86</f>
        <v>31.5</v>
      </c>
    </row>
    <row r="82" spans="1:9" hidden="1">
      <c r="A82" s="54" t="s">
        <v>63</v>
      </c>
      <c r="B82" s="48">
        <v>271</v>
      </c>
      <c r="C82" s="49"/>
      <c r="D82" s="49">
        <v>0</v>
      </c>
      <c r="E82" s="50">
        <f t="shared" si="5"/>
        <v>0</v>
      </c>
      <c r="F82" s="55"/>
      <c r="G82" s="55"/>
      <c r="H82" s="56"/>
      <c r="I82" s="56"/>
    </row>
    <row r="83" spans="1:9" hidden="1">
      <c r="A83" s="54" t="s">
        <v>64</v>
      </c>
      <c r="B83" s="48">
        <v>272</v>
      </c>
      <c r="C83" s="49"/>
      <c r="D83" s="49"/>
      <c r="E83" s="50">
        <f t="shared" si="5"/>
        <v>0</v>
      </c>
      <c r="F83" s="51"/>
      <c r="G83" s="56"/>
      <c r="H83" s="56"/>
      <c r="I83" s="56"/>
    </row>
    <row r="84" spans="1:9">
      <c r="A84" s="54" t="s">
        <v>65</v>
      </c>
      <c r="B84" s="48">
        <v>341</v>
      </c>
      <c r="C84" s="58">
        <v>18.399999999999999</v>
      </c>
      <c r="D84" s="58">
        <v>18.399999999999999</v>
      </c>
      <c r="E84" s="53">
        <f t="shared" si="5"/>
        <v>98.7</v>
      </c>
      <c r="F84" s="59">
        <f>9.4+17.6</f>
        <v>27</v>
      </c>
      <c r="G84" s="59">
        <f>28.4+9.4</f>
        <v>37.799999999999997</v>
      </c>
      <c r="H84" s="59">
        <f>29.4-27</f>
        <v>2.4</v>
      </c>
      <c r="I84" s="59">
        <v>31.5</v>
      </c>
    </row>
    <row r="85" spans="1:9" hidden="1">
      <c r="A85" s="54" t="s">
        <v>66</v>
      </c>
      <c r="B85" s="48">
        <v>274</v>
      </c>
      <c r="C85" s="49"/>
      <c r="D85" s="49"/>
      <c r="E85" s="50">
        <f t="shared" si="5"/>
        <v>0</v>
      </c>
      <c r="F85" s="51"/>
      <c r="G85" s="51"/>
      <c r="H85" s="51"/>
      <c r="I85" s="51"/>
    </row>
    <row r="86" spans="1:9" hidden="1">
      <c r="A86" s="54" t="s">
        <v>67</v>
      </c>
      <c r="B86" s="48">
        <v>275</v>
      </c>
      <c r="C86" s="49"/>
      <c r="D86" s="49"/>
      <c r="E86" s="50">
        <f t="shared" si="5"/>
        <v>0</v>
      </c>
      <c r="F86" s="51"/>
      <c r="G86" s="51"/>
      <c r="H86" s="51"/>
      <c r="I86" s="51"/>
    </row>
    <row r="87" spans="1:9" hidden="1">
      <c r="A87" s="54" t="s">
        <v>68</v>
      </c>
      <c r="B87" s="48">
        <v>276</v>
      </c>
      <c r="C87" s="49"/>
      <c r="D87" s="49">
        <v>0</v>
      </c>
      <c r="E87" s="50">
        <f t="shared" si="5"/>
        <v>0</v>
      </c>
      <c r="F87" s="55"/>
      <c r="G87" s="55"/>
      <c r="H87" s="56"/>
      <c r="I87" s="56"/>
    </row>
    <row r="88" spans="1:9" ht="36" hidden="1">
      <c r="A88" s="47" t="s">
        <v>69</v>
      </c>
      <c r="B88" s="48">
        <v>280</v>
      </c>
      <c r="C88" s="49"/>
      <c r="D88" s="49"/>
      <c r="E88" s="50">
        <f t="shared" si="5"/>
        <v>0</v>
      </c>
      <c r="F88" s="51"/>
      <c r="G88" s="51"/>
      <c r="H88" s="51"/>
      <c r="I88" s="51"/>
    </row>
    <row r="89" spans="1:9" hidden="1">
      <c r="A89" s="47" t="s">
        <v>71</v>
      </c>
      <c r="B89" s="48">
        <v>290</v>
      </c>
      <c r="C89" s="49"/>
      <c r="D89" s="49"/>
      <c r="E89" s="50">
        <f t="shared" si="5"/>
        <v>0</v>
      </c>
      <c r="F89" s="51"/>
      <c r="G89" s="51"/>
      <c r="H89" s="51"/>
      <c r="I89" s="51"/>
    </row>
    <row r="90" spans="1:9" hidden="1">
      <c r="A90" s="47" t="s">
        <v>72</v>
      </c>
      <c r="B90" s="48">
        <v>300</v>
      </c>
      <c r="C90" s="49"/>
      <c r="D90" s="49"/>
      <c r="E90" s="50">
        <f t="shared" si="5"/>
        <v>0</v>
      </c>
      <c r="F90" s="51"/>
      <c r="G90" s="51"/>
      <c r="H90" s="51"/>
      <c r="I90" s="51"/>
    </row>
    <row r="91" spans="1:9" hidden="1">
      <c r="A91" s="47" t="s">
        <v>39</v>
      </c>
      <c r="B91" s="48">
        <v>310</v>
      </c>
      <c r="C91" s="49"/>
      <c r="D91" s="49">
        <v>0</v>
      </c>
      <c r="E91" s="50">
        <f t="shared" si="5"/>
        <v>0</v>
      </c>
      <c r="F91" s="51"/>
      <c r="G91" s="51"/>
      <c r="H91" s="51"/>
      <c r="I91" s="51"/>
    </row>
    <row r="92" spans="1:9" hidden="1">
      <c r="A92" s="47" t="s">
        <v>76</v>
      </c>
      <c r="B92" s="48">
        <v>320</v>
      </c>
      <c r="C92" s="49"/>
      <c r="D92" s="49">
        <v>0</v>
      </c>
      <c r="E92" s="50">
        <f>SUM(F92:I92)</f>
        <v>0</v>
      </c>
      <c r="F92" s="51"/>
      <c r="G92" s="51"/>
      <c r="H92" s="51"/>
      <c r="I92" s="51"/>
    </row>
    <row r="93" spans="1:9" hidden="1">
      <c r="A93" s="47"/>
      <c r="B93" s="48">
        <v>321</v>
      </c>
      <c r="C93" s="49"/>
      <c r="D93" s="49"/>
      <c r="E93" s="50"/>
      <c r="F93" s="51"/>
      <c r="G93" s="51"/>
      <c r="H93" s="51"/>
      <c r="I93" s="51"/>
    </row>
    <row r="94" spans="1:9" hidden="1">
      <c r="A94" s="47"/>
      <c r="B94" s="48">
        <v>322</v>
      </c>
      <c r="C94" s="49"/>
      <c r="D94" s="49"/>
      <c r="E94" s="50"/>
      <c r="F94" s="51"/>
      <c r="G94" s="51"/>
      <c r="H94" s="51"/>
      <c r="I94" s="51"/>
    </row>
    <row r="95" spans="1:9">
      <c r="A95" s="47" t="s">
        <v>97</v>
      </c>
      <c r="B95" s="48">
        <v>350</v>
      </c>
      <c r="C95" s="50">
        <f>SUM(C74:C81)+SUM(C88:C92)</f>
        <v>5350</v>
      </c>
      <c r="D95" s="50">
        <f>D74+D75+D76+D77+D78+D79+D80+D81+D88+D89+D90</f>
        <v>5350</v>
      </c>
      <c r="E95" s="50">
        <f>SUM(F95:I95)</f>
        <v>5300</v>
      </c>
      <c r="F95" s="50">
        <f>F74+F75+F76+F77+F78+F79+F80+F81+F88+F89+F90</f>
        <v>1211.8</v>
      </c>
      <c r="G95" s="50">
        <f>G74+G75+G76+G77+G78+G79+G80+G81+G88+G89+G90</f>
        <v>1362.6</v>
      </c>
      <c r="H95" s="50">
        <f>H74+H75+H76+H77+H78+H79+H80+H81+H88+H89+H90</f>
        <v>1362.6</v>
      </c>
      <c r="I95" s="50">
        <f>I74+I75+I76+I77+I78+I79+I80+I81+I88+I89+I90</f>
        <v>1363</v>
      </c>
    </row>
    <row r="96" spans="1:9" ht="78" customHeight="1">
      <c r="A96" s="70" t="s">
        <v>133</v>
      </c>
      <c r="B96" s="48"/>
      <c r="C96" s="88"/>
      <c r="D96" s="89"/>
      <c r="E96" s="89"/>
      <c r="F96" s="89"/>
      <c r="G96" s="89"/>
      <c r="H96" s="89"/>
      <c r="I96" s="90"/>
    </row>
    <row r="97" spans="1:9">
      <c r="A97" s="67" t="s">
        <v>56</v>
      </c>
      <c r="B97" s="48">
        <v>351</v>
      </c>
      <c r="C97" s="50">
        <v>671.1</v>
      </c>
      <c r="D97" s="50">
        <v>1014.8</v>
      </c>
      <c r="E97" s="50">
        <f>SUM(F97:I97)</f>
        <v>856.9</v>
      </c>
      <c r="F97" s="56">
        <v>90.4</v>
      </c>
      <c r="G97" s="56">
        <v>255.5</v>
      </c>
      <c r="H97" s="56">
        <v>255.5</v>
      </c>
      <c r="I97" s="56">
        <v>255.5</v>
      </c>
    </row>
    <row r="98" spans="1:9">
      <c r="A98" s="67" t="s">
        <v>57</v>
      </c>
      <c r="B98" s="48">
        <v>352</v>
      </c>
      <c r="C98" s="50">
        <v>147.6</v>
      </c>
      <c r="D98" s="50">
        <v>223.3</v>
      </c>
      <c r="E98" s="50">
        <f>SUM(F98:I98)</f>
        <v>188.5</v>
      </c>
      <c r="F98" s="56">
        <v>19.899999999999999</v>
      </c>
      <c r="G98" s="56">
        <v>56.2</v>
      </c>
      <c r="H98" s="56">
        <v>56.2</v>
      </c>
      <c r="I98" s="56">
        <v>56.2</v>
      </c>
    </row>
    <row r="99" spans="1:9">
      <c r="A99" s="2" t="s">
        <v>134</v>
      </c>
      <c r="B99" s="48">
        <v>360</v>
      </c>
      <c r="C99" s="50">
        <f>C97+C98</f>
        <v>818.7</v>
      </c>
      <c r="D99" s="50">
        <f>D97+D98</f>
        <v>1238.0999999999999</v>
      </c>
      <c r="E99" s="50">
        <f>SUM(F99:I99)</f>
        <v>1045.4000000000001</v>
      </c>
      <c r="F99" s="50">
        <f>F97+F98</f>
        <v>110.3</v>
      </c>
      <c r="G99" s="50">
        <f t="shared" ref="G99:I99" si="6">G97+G98</f>
        <v>311.7</v>
      </c>
      <c r="H99" s="50">
        <f t="shared" si="6"/>
        <v>311.7</v>
      </c>
      <c r="I99" s="50">
        <f t="shared" si="6"/>
        <v>311.7</v>
      </c>
    </row>
    <row r="100" spans="1:9" ht="27.65" hidden="1" customHeight="1">
      <c r="A100" s="67"/>
      <c r="B100" s="48"/>
      <c r="C100" s="50"/>
      <c r="D100" s="50"/>
      <c r="E100" s="50">
        <f>SUM(F100:I100)</f>
        <v>0</v>
      </c>
      <c r="F100" s="56"/>
      <c r="G100" s="56"/>
      <c r="H100" s="56"/>
      <c r="I100" s="56"/>
    </row>
    <row r="101" spans="1:9" s="66" customFormat="1" ht="25.25" customHeight="1">
      <c r="A101" s="84" t="s">
        <v>77</v>
      </c>
      <c r="B101" s="85"/>
      <c r="C101" s="85"/>
      <c r="D101" s="85"/>
      <c r="E101" s="85"/>
      <c r="F101" s="85"/>
      <c r="G101" s="85"/>
      <c r="H101" s="85"/>
      <c r="I101" s="86"/>
    </row>
    <row r="102" spans="1:9" s="66" customFormat="1">
      <c r="A102" s="47" t="s">
        <v>103</v>
      </c>
      <c r="B102" s="48">
        <v>400</v>
      </c>
      <c r="C102" s="50">
        <f>C52+C57+C76+C81</f>
        <v>1190.3</v>
      </c>
      <c r="D102" s="50">
        <f>D52+D57+D76+D81</f>
        <v>1216.0999999999999</v>
      </c>
      <c r="E102" s="50">
        <f>SUM(F102:I102)</f>
        <v>677.9</v>
      </c>
      <c r="F102" s="53">
        <f>F52+F57+F76+F81</f>
        <v>58.1</v>
      </c>
      <c r="G102" s="53">
        <f>G52+G57+G76+G81</f>
        <v>207</v>
      </c>
      <c r="H102" s="53">
        <f>H52+H57+H76+H81</f>
        <v>206.9</v>
      </c>
      <c r="I102" s="53">
        <f>I52+I57+I76+I81</f>
        <v>205.9</v>
      </c>
    </row>
    <row r="103" spans="1:9" s="66" customFormat="1">
      <c r="A103" s="47" t="s">
        <v>135</v>
      </c>
      <c r="B103" s="48">
        <v>410</v>
      </c>
      <c r="C103" s="50">
        <f>C50+C74+C97</f>
        <v>4410.2</v>
      </c>
      <c r="D103" s="50">
        <f>D50+D74+D97</f>
        <v>4749.6000000000004</v>
      </c>
      <c r="E103" s="50">
        <f>SUM(F103:I103)</f>
        <v>5011.8999999999996</v>
      </c>
      <c r="F103" s="53">
        <f>F50+F74+F97</f>
        <v>1128.7</v>
      </c>
      <c r="G103" s="53">
        <f>G50+G74+G97</f>
        <v>1294.0999999999999</v>
      </c>
      <c r="H103" s="53">
        <f t="shared" ref="H103:I103" si="7">H50+H74+H97</f>
        <v>1294.5</v>
      </c>
      <c r="I103" s="53">
        <f t="shared" si="7"/>
        <v>1294.5999999999999</v>
      </c>
    </row>
    <row r="104" spans="1:9" s="66" customFormat="1" ht="33.5">
      <c r="A104" s="47" t="s">
        <v>136</v>
      </c>
      <c r="B104" s="48">
        <v>420</v>
      </c>
      <c r="C104" s="50">
        <f>C51+C75+C98</f>
        <v>970.2</v>
      </c>
      <c r="D104" s="50">
        <f>D51+D75+D98</f>
        <v>1045</v>
      </c>
      <c r="E104" s="50">
        <f t="shared" ref="E104:E105" si="8">SUM(F104:I104)</f>
        <v>1102.5999999999999</v>
      </c>
      <c r="F104" s="53">
        <f>F51+F75+F98</f>
        <v>248.3</v>
      </c>
      <c r="G104" s="53">
        <f t="shared" ref="G104:I104" si="9">G51+G75+G98</f>
        <v>284.7</v>
      </c>
      <c r="H104" s="53">
        <f t="shared" si="9"/>
        <v>284.8</v>
      </c>
      <c r="I104" s="53">
        <f t="shared" si="9"/>
        <v>284.8</v>
      </c>
    </row>
    <row r="105" spans="1:9" s="66" customFormat="1">
      <c r="A105" s="47" t="s">
        <v>39</v>
      </c>
      <c r="B105" s="48">
        <v>430</v>
      </c>
      <c r="C105" s="50">
        <f>C64</f>
        <v>0</v>
      </c>
      <c r="D105" s="50">
        <f>D64</f>
        <v>0</v>
      </c>
      <c r="E105" s="50">
        <f t="shared" si="8"/>
        <v>0</v>
      </c>
      <c r="F105" s="53">
        <f>F91</f>
        <v>0</v>
      </c>
      <c r="G105" s="53">
        <f>G91</f>
        <v>0</v>
      </c>
      <c r="H105" s="53">
        <f>H91</f>
        <v>0</v>
      </c>
      <c r="I105" s="53">
        <f>I64</f>
        <v>0</v>
      </c>
    </row>
    <row r="106" spans="1:9" s="66" customFormat="1">
      <c r="A106" s="47" t="s">
        <v>104</v>
      </c>
      <c r="B106" s="48">
        <v>440</v>
      </c>
      <c r="C106" s="50">
        <f>C55+C65+C68+C79</f>
        <v>86.3</v>
      </c>
      <c r="D106" s="50">
        <f>D55+D65+D68+D79</f>
        <v>92.2</v>
      </c>
      <c r="E106" s="50">
        <f>SUM(F106:I106)</f>
        <v>91.5</v>
      </c>
      <c r="F106" s="53">
        <f>F55+F65+F68+F79+F100</f>
        <v>12.5</v>
      </c>
      <c r="G106" s="53">
        <f>G55+G65+G68+G79+G100</f>
        <v>25</v>
      </c>
      <c r="H106" s="53">
        <f>H55+H65+H68+H79+H100</f>
        <v>25</v>
      </c>
      <c r="I106" s="53">
        <f>I55+I65+I68+I79+I100</f>
        <v>29</v>
      </c>
    </row>
    <row r="107" spans="1:9" s="66" customFormat="1">
      <c r="A107" s="47" t="s">
        <v>137</v>
      </c>
      <c r="B107" s="48">
        <v>450</v>
      </c>
      <c r="C107" s="50">
        <f>SUM(C102:C106)</f>
        <v>6657</v>
      </c>
      <c r="D107" s="50">
        <f>SUM(D102:D106)</f>
        <v>7102.9</v>
      </c>
      <c r="E107" s="50">
        <f>SUM(F107:I107)</f>
        <v>6883.9</v>
      </c>
      <c r="F107" s="53">
        <f>SUM(F102:F106)</f>
        <v>1447.6</v>
      </c>
      <c r="G107" s="53">
        <f t="shared" ref="G107:I107" si="10">SUM(G102:G106)</f>
        <v>1810.8</v>
      </c>
      <c r="H107" s="53">
        <f t="shared" si="10"/>
        <v>1811.2</v>
      </c>
      <c r="I107" s="53">
        <f t="shared" si="10"/>
        <v>1814.3</v>
      </c>
    </row>
    <row r="108" spans="1:9">
      <c r="A108" s="82" t="s">
        <v>43</v>
      </c>
      <c r="B108" s="83"/>
      <c r="C108" s="83"/>
      <c r="D108" s="83"/>
      <c r="E108" s="83"/>
      <c r="F108" s="83"/>
      <c r="G108" s="83"/>
      <c r="H108" s="83"/>
      <c r="I108" s="87"/>
    </row>
    <row r="109" spans="1:9">
      <c r="A109" s="6" t="s">
        <v>47</v>
      </c>
      <c r="B109" s="4">
        <v>500</v>
      </c>
      <c r="C109" s="40">
        <f>SUM(C110)</f>
        <v>0</v>
      </c>
      <c r="D109" s="40"/>
      <c r="E109" s="40">
        <f>SUM(F109:I109)</f>
        <v>0</v>
      </c>
      <c r="F109" s="40">
        <f>SUM(F110)</f>
        <v>0</v>
      </c>
      <c r="G109" s="40">
        <f>SUM(G110)</f>
        <v>0</v>
      </c>
      <c r="H109" s="40">
        <f>SUM(H110)</f>
        <v>0</v>
      </c>
      <c r="I109" s="40">
        <f>SUM(I110)</f>
        <v>0</v>
      </c>
    </row>
    <row r="110" spans="1:9" ht="36">
      <c r="A110" s="6" t="s">
        <v>42</v>
      </c>
      <c r="B110" s="30">
        <v>501</v>
      </c>
      <c r="C110" s="39"/>
      <c r="D110" s="41"/>
      <c r="E110" s="42">
        <f>SUM(F110:I110)</f>
        <v>0</v>
      </c>
      <c r="F110" s="41"/>
      <c r="G110" s="41"/>
      <c r="H110" s="42"/>
      <c r="I110" s="42"/>
    </row>
    <row r="111" spans="1:9">
      <c r="A111" s="8" t="s">
        <v>40</v>
      </c>
      <c r="B111" s="26">
        <v>510</v>
      </c>
      <c r="C111" s="40">
        <f>SUM(C112:C117)</f>
        <v>0</v>
      </c>
      <c r="D111" s="40">
        <f>D113+D117</f>
        <v>0</v>
      </c>
      <c r="E111" s="40">
        <f t="shared" ref="E111:E117" si="11">SUM(F111:I111)</f>
        <v>0</v>
      </c>
      <c r="F111" s="40">
        <f>SUM(F112:F117)</f>
        <v>0</v>
      </c>
      <c r="G111" s="40">
        <f>SUM(G112:G117)</f>
        <v>0</v>
      </c>
      <c r="H111" s="40">
        <f>SUM(H112:H117)</f>
        <v>0</v>
      </c>
      <c r="I111" s="40">
        <f>SUM(I112:I117)</f>
        <v>0</v>
      </c>
    </row>
    <row r="112" spans="1:9">
      <c r="A112" s="6" t="s">
        <v>0</v>
      </c>
      <c r="B112" s="31">
        <v>511</v>
      </c>
      <c r="C112" s="38"/>
      <c r="D112" s="38">
        <v>0</v>
      </c>
      <c r="E112" s="43">
        <f t="shared" si="11"/>
        <v>0</v>
      </c>
      <c r="F112" s="38"/>
      <c r="G112" s="38"/>
      <c r="H112" s="38"/>
      <c r="I112" s="38"/>
    </row>
    <row r="113" spans="1:9">
      <c r="A113" s="6" t="s">
        <v>1</v>
      </c>
      <c r="B113" s="32">
        <v>512</v>
      </c>
      <c r="C113" s="38"/>
      <c r="D113" s="38"/>
      <c r="E113" s="43">
        <f t="shared" si="11"/>
        <v>0</v>
      </c>
      <c r="F113" s="38"/>
      <c r="G113" s="38"/>
      <c r="H113" s="38"/>
      <c r="I113" s="38"/>
    </row>
    <row r="114" spans="1:9" ht="36">
      <c r="A114" s="6" t="s">
        <v>16</v>
      </c>
      <c r="B114" s="31">
        <v>513</v>
      </c>
      <c r="C114" s="38"/>
      <c r="D114" s="38">
        <v>0</v>
      </c>
      <c r="E114" s="43">
        <f t="shared" si="11"/>
        <v>0</v>
      </c>
      <c r="F114" s="38"/>
      <c r="G114" s="38"/>
      <c r="H114" s="38"/>
      <c r="I114" s="38"/>
    </row>
    <row r="115" spans="1:9">
      <c r="A115" s="6" t="s">
        <v>2</v>
      </c>
      <c r="B115" s="32">
        <v>514</v>
      </c>
      <c r="C115" s="38"/>
      <c r="D115" s="38">
        <v>0</v>
      </c>
      <c r="E115" s="43">
        <f t="shared" si="11"/>
        <v>0</v>
      </c>
      <c r="F115" s="38"/>
      <c r="G115" s="38"/>
      <c r="H115" s="38"/>
      <c r="I115" s="38"/>
    </row>
    <row r="116" spans="1:9" ht="36">
      <c r="A116" s="6" t="s">
        <v>17</v>
      </c>
      <c r="B116" s="31">
        <v>515</v>
      </c>
      <c r="C116" s="38"/>
      <c r="D116" s="38">
        <v>0</v>
      </c>
      <c r="E116" s="43">
        <f t="shared" si="11"/>
        <v>0</v>
      </c>
      <c r="F116" s="38"/>
      <c r="G116" s="38"/>
      <c r="H116" s="38"/>
      <c r="I116" s="38"/>
    </row>
    <row r="117" spans="1:9">
      <c r="A117" s="6" t="s">
        <v>29</v>
      </c>
      <c r="B117" s="30">
        <v>516</v>
      </c>
      <c r="C117" s="38"/>
      <c r="D117" s="38"/>
      <c r="E117" s="43">
        <f t="shared" si="11"/>
        <v>0</v>
      </c>
      <c r="F117" s="38"/>
      <c r="G117" s="38"/>
      <c r="H117" s="38"/>
      <c r="I117" s="38"/>
    </row>
    <row r="118" spans="1:9">
      <c r="A118" s="82" t="s">
        <v>46</v>
      </c>
      <c r="B118" s="83"/>
      <c r="C118" s="83"/>
      <c r="D118" s="83"/>
      <c r="E118" s="83"/>
      <c r="F118" s="83"/>
      <c r="G118" s="83"/>
      <c r="H118" s="83"/>
      <c r="I118" s="87"/>
    </row>
    <row r="119" spans="1:9" ht="36">
      <c r="A119" s="6" t="s">
        <v>48</v>
      </c>
      <c r="B119" s="4">
        <v>600</v>
      </c>
      <c r="C119" s="40">
        <f>SUM(C120:C123)</f>
        <v>0</v>
      </c>
      <c r="D119" s="40">
        <f>SUM(D120:D123)</f>
        <v>0</v>
      </c>
      <c r="E119" s="40">
        <f t="shared" ref="E119:E127" si="12">SUM(F119:I119)</f>
        <v>0</v>
      </c>
      <c r="F119" s="40">
        <f>SUM(F120:F123)</f>
        <v>0</v>
      </c>
      <c r="G119" s="40">
        <f>SUM(G120:G123)</f>
        <v>0</v>
      </c>
      <c r="H119" s="40">
        <f>SUM(H120:H123)</f>
        <v>0</v>
      </c>
      <c r="I119" s="40">
        <f>SUM(I120:I123)</f>
        <v>0</v>
      </c>
    </row>
    <row r="120" spans="1:9">
      <c r="A120" s="28" t="s">
        <v>49</v>
      </c>
      <c r="B120" s="30">
        <v>601</v>
      </c>
      <c r="C120" s="38"/>
      <c r="D120" s="38"/>
      <c r="E120" s="38">
        <f t="shared" si="12"/>
        <v>0</v>
      </c>
      <c r="F120" s="38"/>
      <c r="G120" s="38"/>
      <c r="H120" s="38"/>
      <c r="I120" s="38"/>
    </row>
    <row r="121" spans="1:9">
      <c r="A121" s="28" t="s">
        <v>50</v>
      </c>
      <c r="B121" s="30">
        <v>602</v>
      </c>
      <c r="C121" s="38"/>
      <c r="D121" s="38"/>
      <c r="E121" s="38">
        <f t="shared" si="12"/>
        <v>0</v>
      </c>
      <c r="F121" s="38"/>
      <c r="G121" s="38"/>
      <c r="H121" s="38"/>
      <c r="I121" s="38"/>
    </row>
    <row r="122" spans="1:9">
      <c r="A122" s="28" t="s">
        <v>51</v>
      </c>
      <c r="B122" s="30">
        <v>603</v>
      </c>
      <c r="C122" s="38"/>
      <c r="D122" s="38"/>
      <c r="E122" s="38">
        <f t="shared" si="12"/>
        <v>0</v>
      </c>
      <c r="F122" s="38"/>
      <c r="G122" s="38"/>
      <c r="H122" s="38"/>
      <c r="I122" s="38"/>
    </row>
    <row r="123" spans="1:9">
      <c r="A123" s="6" t="s">
        <v>52</v>
      </c>
      <c r="B123" s="4">
        <v>610</v>
      </c>
      <c r="C123" s="38"/>
      <c r="D123" s="38"/>
      <c r="E123" s="38">
        <f t="shared" si="12"/>
        <v>0</v>
      </c>
      <c r="F123" s="38"/>
      <c r="G123" s="38"/>
      <c r="H123" s="38"/>
      <c r="I123" s="38"/>
    </row>
    <row r="124" spans="1:9" ht="36">
      <c r="A124" s="6" t="s">
        <v>53</v>
      </c>
      <c r="B124" s="4">
        <v>620</v>
      </c>
      <c r="C124" s="40">
        <f>SUM(C125:C128)</f>
        <v>0</v>
      </c>
      <c r="D124" s="40">
        <f>SUM(D125:D128)</f>
        <v>0</v>
      </c>
      <c r="E124" s="40">
        <f t="shared" si="12"/>
        <v>0</v>
      </c>
      <c r="F124" s="40">
        <f>SUM(F125:F128)</f>
        <v>0</v>
      </c>
      <c r="G124" s="40">
        <f>SUM(G125:G128)</f>
        <v>0</v>
      </c>
      <c r="H124" s="40">
        <f>SUM(H125:H128)</f>
        <v>0</v>
      </c>
      <c r="I124" s="40">
        <f>SUM(I125:I128)</f>
        <v>0</v>
      </c>
    </row>
    <row r="125" spans="1:9">
      <c r="A125" s="28" t="s">
        <v>49</v>
      </c>
      <c r="B125" s="30">
        <v>621</v>
      </c>
      <c r="C125" s="38"/>
      <c r="D125" s="38"/>
      <c r="E125" s="38">
        <f t="shared" si="12"/>
        <v>0</v>
      </c>
      <c r="F125" s="38"/>
      <c r="G125" s="38"/>
      <c r="H125" s="38"/>
      <c r="I125" s="38"/>
    </row>
    <row r="126" spans="1:9">
      <c r="A126" s="28" t="s">
        <v>50</v>
      </c>
      <c r="B126" s="30">
        <v>622</v>
      </c>
      <c r="C126" s="38"/>
      <c r="D126" s="38"/>
      <c r="E126" s="38">
        <f t="shared" si="12"/>
        <v>0</v>
      </c>
      <c r="F126" s="38"/>
      <c r="G126" s="38"/>
      <c r="H126" s="38"/>
      <c r="I126" s="38"/>
    </row>
    <row r="127" spans="1:9">
      <c r="A127" s="28" t="s">
        <v>51</v>
      </c>
      <c r="B127" s="30">
        <v>623</v>
      </c>
      <c r="C127" s="38"/>
      <c r="D127" s="38"/>
      <c r="E127" s="38">
        <f t="shared" si="12"/>
        <v>0</v>
      </c>
      <c r="F127" s="38"/>
      <c r="G127" s="38"/>
      <c r="H127" s="38"/>
      <c r="I127" s="38"/>
    </row>
    <row r="128" spans="1:9">
      <c r="A128" s="6" t="s">
        <v>30</v>
      </c>
      <c r="B128" s="4">
        <v>630</v>
      </c>
      <c r="C128" s="38"/>
      <c r="D128" s="38"/>
      <c r="E128" s="38">
        <f>SUM(F128:I128)</f>
        <v>0</v>
      </c>
      <c r="F128" s="38"/>
      <c r="G128" s="38"/>
      <c r="H128" s="38"/>
      <c r="I128" s="38"/>
    </row>
    <row r="129" spans="1:9" ht="22.25" customHeight="1">
      <c r="A129" s="8" t="s">
        <v>13</v>
      </c>
      <c r="B129" s="9">
        <v>700</v>
      </c>
      <c r="C129" s="40">
        <f>C38+C39+C40+C46+C109+C119+C41+C42</f>
        <v>6657</v>
      </c>
      <c r="D129" s="40">
        <f>D38+D39+D40+D46+D109+D119+D42</f>
        <v>7102.9</v>
      </c>
      <c r="E129" s="40">
        <f>SUM(F129:I129)</f>
        <v>6883.9</v>
      </c>
      <c r="F129" s="40">
        <f>F38+F39+F40+F46+F109+F119+F41+F42</f>
        <v>1447.6</v>
      </c>
      <c r="G129" s="40">
        <f t="shared" ref="G129:I129" si="13">G38+G39+G40+G46+G109+G119+G41+G42</f>
        <v>1810.8</v>
      </c>
      <c r="H129" s="40">
        <f t="shared" si="13"/>
        <v>1811.2</v>
      </c>
      <c r="I129" s="40">
        <f t="shared" si="13"/>
        <v>1814.3</v>
      </c>
    </row>
    <row r="130" spans="1:9" ht="23.4" customHeight="1">
      <c r="A130" s="8" t="s">
        <v>19</v>
      </c>
      <c r="B130" s="9">
        <v>800</v>
      </c>
      <c r="C130" s="40">
        <f>C107+C124+C111</f>
        <v>6657</v>
      </c>
      <c r="D130" s="40">
        <f t="shared" ref="D130:I130" si="14">D107+D124+D111</f>
        <v>7102.9</v>
      </c>
      <c r="E130" s="40">
        <f t="shared" si="14"/>
        <v>6883.9</v>
      </c>
      <c r="F130" s="40">
        <f t="shared" si="14"/>
        <v>1447.6</v>
      </c>
      <c r="G130" s="40">
        <f>G107+G124+G111</f>
        <v>1810.8</v>
      </c>
      <c r="H130" s="40">
        <f t="shared" si="14"/>
        <v>1811.2</v>
      </c>
      <c r="I130" s="40">
        <f t="shared" si="14"/>
        <v>1814.3</v>
      </c>
    </row>
    <row r="131" spans="1:9">
      <c r="A131" s="6" t="s">
        <v>44</v>
      </c>
      <c r="B131" s="7">
        <v>850</v>
      </c>
      <c r="C131" s="38">
        <f t="shared" ref="C131:I131" si="15">C129-C130</f>
        <v>0</v>
      </c>
      <c r="D131" s="38">
        <f t="shared" si="15"/>
        <v>0</v>
      </c>
      <c r="E131" s="38">
        <f t="shared" si="15"/>
        <v>0</v>
      </c>
      <c r="F131" s="38">
        <f t="shared" si="15"/>
        <v>0</v>
      </c>
      <c r="G131" s="38">
        <f t="shared" si="15"/>
        <v>0</v>
      </c>
      <c r="H131" s="38">
        <f t="shared" si="15"/>
        <v>0</v>
      </c>
      <c r="I131" s="38">
        <f t="shared" si="15"/>
        <v>0</v>
      </c>
    </row>
    <row r="132" spans="1:9">
      <c r="A132" s="82" t="s">
        <v>83</v>
      </c>
      <c r="B132" s="83"/>
      <c r="C132" s="44"/>
      <c r="D132" s="44"/>
      <c r="E132" s="45"/>
      <c r="F132" s="45"/>
      <c r="G132" s="45"/>
      <c r="H132" s="45"/>
      <c r="I132" s="45"/>
    </row>
    <row r="133" spans="1:9">
      <c r="A133" s="6" t="s">
        <v>54</v>
      </c>
      <c r="B133" s="7">
        <v>900</v>
      </c>
      <c r="C133" s="46">
        <v>30.25</v>
      </c>
      <c r="D133" s="63">
        <v>30.25</v>
      </c>
      <c r="E133" s="46">
        <v>30.25</v>
      </c>
      <c r="F133" s="46"/>
      <c r="G133" s="46"/>
      <c r="H133" s="46"/>
      <c r="I133" s="46"/>
    </row>
    <row r="134" spans="1:9" s="66" customFormat="1">
      <c r="A134" s="47" t="s">
        <v>78</v>
      </c>
      <c r="B134" s="65">
        <v>910</v>
      </c>
      <c r="C134" s="51">
        <v>3229.6</v>
      </c>
      <c r="D134" s="49">
        <v>3229.6</v>
      </c>
      <c r="E134" s="51">
        <v>3229.6</v>
      </c>
      <c r="F134" s="51"/>
      <c r="G134" s="51"/>
      <c r="H134" s="51"/>
      <c r="I134" s="51"/>
    </row>
    <row r="135" spans="1:9">
      <c r="A135" s="6" t="s">
        <v>45</v>
      </c>
      <c r="B135" s="7">
        <v>920</v>
      </c>
      <c r="C135" s="41"/>
      <c r="D135" s="41"/>
      <c r="E135" s="41"/>
      <c r="F135" s="41"/>
      <c r="G135" s="41"/>
      <c r="H135" s="41"/>
      <c r="I135" s="41"/>
    </row>
    <row r="136" spans="1:9" ht="36">
      <c r="A136" s="6" t="s">
        <v>55</v>
      </c>
      <c r="B136" s="7">
        <v>930</v>
      </c>
      <c r="C136" s="41"/>
      <c r="D136" s="41"/>
      <c r="E136" s="41"/>
      <c r="F136" s="41"/>
      <c r="G136" s="41"/>
      <c r="H136" s="41"/>
      <c r="I136" s="41"/>
    </row>
    <row r="137" spans="1:9">
      <c r="A137" s="6" t="s">
        <v>79</v>
      </c>
      <c r="B137" s="7">
        <v>940</v>
      </c>
      <c r="C137" s="39"/>
      <c r="D137" s="39"/>
      <c r="E137" s="39"/>
      <c r="F137" s="39"/>
      <c r="G137" s="39"/>
      <c r="H137" s="39"/>
      <c r="I137" s="39"/>
    </row>
    <row r="138" spans="1:9">
      <c r="A138" s="6" t="s">
        <v>80</v>
      </c>
      <c r="B138" s="7">
        <v>950</v>
      </c>
      <c r="C138" s="39"/>
      <c r="D138" s="39"/>
      <c r="E138" s="39"/>
      <c r="F138" s="39"/>
      <c r="G138" s="39"/>
      <c r="H138" s="39"/>
      <c r="I138" s="39"/>
    </row>
    <row r="139" spans="1:9">
      <c r="A139" s="15"/>
      <c r="B139" s="1"/>
      <c r="C139" s="33"/>
      <c r="D139" s="33"/>
      <c r="E139" s="33"/>
      <c r="F139" s="33"/>
      <c r="G139" s="33"/>
      <c r="H139" s="33"/>
      <c r="I139" s="33"/>
    </row>
    <row r="140" spans="1:9" ht="36" hidden="1">
      <c r="A140" s="15" t="s">
        <v>73</v>
      </c>
      <c r="B140" s="1"/>
      <c r="C140" s="33"/>
      <c r="D140" s="33"/>
      <c r="E140" s="33"/>
      <c r="F140" s="33"/>
      <c r="G140" s="33"/>
      <c r="H140" s="33"/>
      <c r="I140" s="33"/>
    </row>
    <row r="141" spans="1:9" ht="55.25" customHeight="1">
      <c r="A141" s="15"/>
      <c r="C141" s="17"/>
      <c r="D141" s="16"/>
      <c r="E141" s="16"/>
      <c r="F141" s="16"/>
      <c r="G141" s="16"/>
      <c r="H141" s="16"/>
      <c r="I141" s="16"/>
    </row>
    <row r="142" spans="1:9">
      <c r="A142" s="60" t="s">
        <v>130</v>
      </c>
      <c r="B142" s="1"/>
      <c r="C142" s="80" t="s">
        <v>25</v>
      </c>
      <c r="D142" s="80"/>
      <c r="E142" s="80"/>
      <c r="F142" s="11"/>
      <c r="G142" s="81" t="s">
        <v>129</v>
      </c>
      <c r="H142" s="81"/>
      <c r="I142" s="81"/>
    </row>
    <row r="143" spans="1:9">
      <c r="A143" s="13" t="s">
        <v>105</v>
      </c>
      <c r="B143" s="2"/>
      <c r="C143" s="77" t="s">
        <v>28</v>
      </c>
      <c r="D143" s="77"/>
      <c r="E143" s="77"/>
      <c r="F143" s="14"/>
      <c r="G143" s="78" t="s">
        <v>18</v>
      </c>
      <c r="H143" s="78"/>
      <c r="I143" s="78"/>
    </row>
    <row r="144" spans="1:9">
      <c r="A144" s="15"/>
      <c r="C144" s="17"/>
      <c r="D144" s="16"/>
      <c r="E144" s="16"/>
      <c r="F144" s="16"/>
      <c r="G144" s="16"/>
      <c r="H144" s="16"/>
      <c r="I144" s="16"/>
    </row>
    <row r="145" spans="1:9" ht="70.25" customHeight="1">
      <c r="A145" s="15"/>
      <c r="C145" s="17"/>
      <c r="D145" s="16"/>
      <c r="E145" s="16"/>
      <c r="F145" s="16"/>
      <c r="G145" s="16"/>
      <c r="H145" s="16"/>
      <c r="I145" s="16"/>
    </row>
    <row r="146" spans="1:9">
      <c r="A146" s="61" t="s">
        <v>106</v>
      </c>
      <c r="C146" s="80" t="s">
        <v>25</v>
      </c>
      <c r="D146" s="80"/>
      <c r="E146" s="80"/>
      <c r="F146" s="16"/>
      <c r="G146" s="81" t="s">
        <v>107</v>
      </c>
      <c r="H146" s="81"/>
      <c r="I146" s="81"/>
    </row>
    <row r="147" spans="1:9">
      <c r="A147" s="15"/>
      <c r="C147" s="77" t="s">
        <v>28</v>
      </c>
      <c r="D147" s="77"/>
      <c r="E147" s="77"/>
      <c r="F147" s="16"/>
      <c r="G147" s="78" t="s">
        <v>18</v>
      </c>
      <c r="H147" s="78"/>
      <c r="I147" s="78"/>
    </row>
    <row r="148" spans="1:9">
      <c r="A148" s="15"/>
      <c r="C148" s="17"/>
      <c r="D148" s="16"/>
      <c r="E148" s="16"/>
      <c r="F148" s="16"/>
      <c r="G148" s="16"/>
      <c r="H148" s="16"/>
      <c r="I148" s="16"/>
    </row>
    <row r="149" spans="1:9">
      <c r="A149" s="15"/>
      <c r="C149" s="17"/>
      <c r="D149" s="16"/>
      <c r="E149" s="16"/>
      <c r="F149" s="16"/>
      <c r="G149" s="16"/>
      <c r="H149" s="16"/>
      <c r="I149" s="16"/>
    </row>
    <row r="150" spans="1:9">
      <c r="A150" s="15"/>
      <c r="C150" s="17"/>
      <c r="D150" s="16"/>
      <c r="E150" s="16"/>
      <c r="F150" s="16"/>
      <c r="G150" s="16"/>
      <c r="H150" s="16"/>
      <c r="I150" s="16"/>
    </row>
    <row r="151" spans="1:9">
      <c r="A151" s="15"/>
      <c r="C151" s="17"/>
      <c r="D151" s="16"/>
      <c r="E151" s="16"/>
      <c r="F151" s="16"/>
      <c r="G151" s="16"/>
      <c r="H151" s="16"/>
      <c r="I151" s="16"/>
    </row>
    <row r="152" spans="1:9">
      <c r="A152" s="15"/>
      <c r="C152" s="17"/>
      <c r="D152" s="16"/>
      <c r="E152" s="16"/>
      <c r="F152" s="16"/>
      <c r="G152" s="16"/>
      <c r="H152" s="16"/>
      <c r="I152" s="16"/>
    </row>
    <row r="153" spans="1:9">
      <c r="A153" s="15"/>
      <c r="C153" s="17"/>
      <c r="D153" s="16"/>
      <c r="E153" s="16"/>
      <c r="F153" s="16"/>
      <c r="G153" s="16"/>
      <c r="H153" s="16"/>
      <c r="I153" s="16"/>
    </row>
    <row r="154" spans="1:9">
      <c r="A154" s="15"/>
      <c r="C154" s="17"/>
      <c r="D154" s="16"/>
      <c r="E154" s="16"/>
      <c r="F154" s="16"/>
      <c r="G154" s="16"/>
      <c r="H154" s="16"/>
      <c r="I154" s="16"/>
    </row>
    <row r="155" spans="1:9">
      <c r="A155" s="15"/>
      <c r="C155" s="17"/>
      <c r="D155" s="16"/>
      <c r="E155" s="16"/>
      <c r="F155" s="16"/>
      <c r="G155" s="16"/>
      <c r="H155" s="16"/>
      <c r="I155" s="16"/>
    </row>
    <row r="156" spans="1:9">
      <c r="A156" s="15"/>
      <c r="C156" s="17"/>
      <c r="D156" s="16"/>
      <c r="E156" s="16"/>
      <c r="F156" s="16"/>
      <c r="G156" s="16"/>
      <c r="H156" s="16"/>
      <c r="I156" s="16"/>
    </row>
    <row r="157" spans="1:9">
      <c r="A157" s="15"/>
      <c r="C157" s="17"/>
      <c r="D157" s="16"/>
      <c r="E157" s="16"/>
      <c r="F157" s="16"/>
      <c r="G157" s="16"/>
      <c r="H157" s="16"/>
      <c r="I157" s="16"/>
    </row>
    <row r="158" spans="1:9">
      <c r="A158" s="15"/>
      <c r="C158" s="17"/>
      <c r="D158" s="16"/>
      <c r="E158" s="16"/>
      <c r="F158" s="16"/>
      <c r="G158" s="16"/>
      <c r="H158" s="16"/>
      <c r="I158" s="16"/>
    </row>
    <row r="159" spans="1:9">
      <c r="A159" s="15"/>
      <c r="C159" s="17"/>
      <c r="D159" s="16"/>
      <c r="E159" s="16"/>
      <c r="F159" s="16"/>
      <c r="G159" s="16"/>
      <c r="H159" s="16"/>
      <c r="I159" s="16"/>
    </row>
    <row r="160" spans="1:9">
      <c r="A160" s="15"/>
      <c r="C160" s="17"/>
      <c r="D160" s="16"/>
      <c r="E160" s="16"/>
      <c r="F160" s="16"/>
      <c r="G160" s="16"/>
      <c r="H160" s="16"/>
      <c r="I160" s="16"/>
    </row>
    <row r="161" spans="1:9">
      <c r="A161" s="15"/>
      <c r="C161" s="17"/>
      <c r="D161" s="16"/>
      <c r="E161" s="16"/>
      <c r="F161" s="16"/>
      <c r="G161" s="16"/>
      <c r="H161" s="16"/>
      <c r="I161" s="16"/>
    </row>
    <row r="162" spans="1:9">
      <c r="A162" s="15"/>
      <c r="C162" s="17"/>
      <c r="D162" s="16"/>
      <c r="E162" s="16"/>
      <c r="F162" s="16"/>
      <c r="G162" s="16"/>
      <c r="H162" s="16"/>
      <c r="I162" s="16"/>
    </row>
    <row r="163" spans="1:9">
      <c r="A163" s="15"/>
      <c r="C163" s="17"/>
      <c r="D163" s="16"/>
      <c r="E163" s="16"/>
      <c r="F163" s="16"/>
      <c r="G163" s="16"/>
      <c r="H163" s="16"/>
      <c r="I163" s="16"/>
    </row>
    <row r="164" spans="1:9">
      <c r="A164" s="15"/>
      <c r="C164" s="17"/>
      <c r="D164" s="16"/>
      <c r="E164" s="16"/>
      <c r="F164" s="16"/>
      <c r="G164" s="16"/>
      <c r="H164" s="16"/>
      <c r="I164" s="16"/>
    </row>
    <row r="165" spans="1:9">
      <c r="A165" s="15"/>
      <c r="C165" s="17"/>
      <c r="D165" s="16"/>
      <c r="E165" s="16"/>
      <c r="F165" s="16"/>
      <c r="G165" s="16"/>
      <c r="H165" s="16"/>
      <c r="I165" s="16"/>
    </row>
    <row r="166" spans="1:9">
      <c r="A166" s="15"/>
      <c r="C166" s="17"/>
      <c r="D166" s="16"/>
      <c r="E166" s="16"/>
      <c r="F166" s="16"/>
      <c r="G166" s="16"/>
      <c r="H166" s="16"/>
      <c r="I166" s="16"/>
    </row>
    <row r="167" spans="1:9">
      <c r="A167" s="15"/>
      <c r="C167" s="17"/>
      <c r="D167" s="16"/>
      <c r="E167" s="16"/>
      <c r="F167" s="16"/>
      <c r="G167" s="16"/>
      <c r="H167" s="16"/>
      <c r="I167" s="16"/>
    </row>
    <row r="168" spans="1:9">
      <c r="A168" s="15"/>
      <c r="C168" s="17"/>
      <c r="D168" s="16"/>
      <c r="E168" s="16"/>
      <c r="F168" s="16"/>
      <c r="G168" s="16"/>
      <c r="H168" s="16"/>
      <c r="I168" s="16"/>
    </row>
    <row r="169" spans="1:9">
      <c r="A169" s="15"/>
      <c r="C169" s="17"/>
      <c r="D169" s="16"/>
      <c r="E169" s="16"/>
      <c r="F169" s="16"/>
      <c r="G169" s="16"/>
      <c r="H169" s="16"/>
      <c r="I169" s="16"/>
    </row>
    <row r="170" spans="1:9">
      <c r="A170" s="15"/>
      <c r="C170" s="17"/>
      <c r="D170" s="16"/>
      <c r="E170" s="16"/>
      <c r="F170" s="16"/>
      <c r="G170" s="16"/>
      <c r="H170" s="16"/>
      <c r="I170" s="16"/>
    </row>
    <row r="171" spans="1:9">
      <c r="A171" s="15"/>
      <c r="C171" s="17"/>
      <c r="D171" s="16"/>
      <c r="E171" s="16"/>
      <c r="F171" s="16"/>
      <c r="G171" s="16"/>
      <c r="H171" s="16"/>
      <c r="I171" s="16"/>
    </row>
    <row r="172" spans="1:9">
      <c r="A172" s="15"/>
      <c r="C172" s="17"/>
      <c r="D172" s="16"/>
      <c r="E172" s="16"/>
      <c r="F172" s="16"/>
      <c r="G172" s="16"/>
      <c r="H172" s="16"/>
      <c r="I172" s="16"/>
    </row>
    <row r="173" spans="1:9">
      <c r="A173" s="15"/>
      <c r="C173" s="17"/>
      <c r="D173" s="16"/>
      <c r="E173" s="16"/>
      <c r="F173" s="16"/>
      <c r="G173" s="16"/>
      <c r="H173" s="16"/>
      <c r="I173" s="16"/>
    </row>
    <row r="174" spans="1:9">
      <c r="A174" s="15"/>
      <c r="C174" s="17"/>
      <c r="D174" s="16"/>
      <c r="E174" s="16"/>
      <c r="F174" s="16"/>
      <c r="G174" s="16"/>
      <c r="H174" s="16"/>
      <c r="I174" s="16"/>
    </row>
    <row r="175" spans="1:9">
      <c r="A175" s="15"/>
      <c r="C175" s="17"/>
      <c r="D175" s="16"/>
      <c r="E175" s="16"/>
      <c r="F175" s="16"/>
      <c r="G175" s="16"/>
      <c r="H175" s="16"/>
      <c r="I175" s="16"/>
    </row>
    <row r="176" spans="1:9">
      <c r="A176" s="15"/>
      <c r="C176" s="17"/>
      <c r="D176" s="16"/>
      <c r="E176" s="16"/>
      <c r="F176" s="16"/>
      <c r="G176" s="16"/>
      <c r="H176" s="16"/>
      <c r="I176" s="16"/>
    </row>
    <row r="177" spans="1:9">
      <c r="A177" s="15"/>
      <c r="C177" s="17"/>
      <c r="D177" s="16"/>
      <c r="E177" s="16"/>
      <c r="F177" s="16"/>
      <c r="G177" s="16"/>
      <c r="H177" s="16"/>
      <c r="I177" s="16"/>
    </row>
    <row r="178" spans="1:9">
      <c r="A178" s="15"/>
      <c r="C178" s="17"/>
      <c r="D178" s="16"/>
      <c r="E178" s="16"/>
      <c r="F178" s="16"/>
      <c r="G178" s="16"/>
      <c r="H178" s="16"/>
      <c r="I178" s="16"/>
    </row>
    <row r="179" spans="1:9">
      <c r="A179" s="15"/>
      <c r="C179" s="17"/>
      <c r="D179" s="16"/>
      <c r="E179" s="16"/>
      <c r="F179" s="16"/>
      <c r="G179" s="16"/>
      <c r="H179" s="16"/>
      <c r="I179" s="16"/>
    </row>
    <row r="180" spans="1:9">
      <c r="A180" s="15"/>
      <c r="C180" s="17"/>
      <c r="D180" s="16"/>
      <c r="E180" s="16"/>
      <c r="F180" s="16"/>
      <c r="G180" s="16"/>
      <c r="H180" s="16"/>
      <c r="I180" s="16"/>
    </row>
    <row r="181" spans="1:9">
      <c r="A181" s="15"/>
      <c r="C181" s="17"/>
      <c r="D181" s="16"/>
      <c r="E181" s="16"/>
      <c r="F181" s="16"/>
      <c r="G181" s="16"/>
      <c r="H181" s="16"/>
      <c r="I181" s="16"/>
    </row>
    <row r="182" spans="1:9">
      <c r="A182" s="15"/>
      <c r="C182" s="17"/>
      <c r="D182" s="16"/>
      <c r="E182" s="16"/>
      <c r="F182" s="16"/>
      <c r="G182" s="16"/>
      <c r="H182" s="16"/>
      <c r="I182" s="16"/>
    </row>
    <row r="183" spans="1:9">
      <c r="A183" s="15"/>
      <c r="C183" s="17"/>
      <c r="D183" s="16"/>
      <c r="E183" s="16"/>
      <c r="F183" s="16"/>
      <c r="G183" s="16"/>
      <c r="H183" s="16"/>
      <c r="I183" s="16"/>
    </row>
    <row r="184" spans="1:9">
      <c r="A184" s="15"/>
      <c r="C184" s="17"/>
      <c r="D184" s="16"/>
      <c r="E184" s="16"/>
      <c r="F184" s="16"/>
      <c r="G184" s="16"/>
      <c r="H184" s="16"/>
      <c r="I184" s="16"/>
    </row>
    <row r="185" spans="1:9">
      <c r="A185" s="21"/>
    </row>
    <row r="186" spans="1:9">
      <c r="A186" s="21"/>
    </row>
    <row r="187" spans="1:9">
      <c r="A187" s="21"/>
    </row>
    <row r="188" spans="1:9">
      <c r="A188" s="21"/>
    </row>
    <row r="189" spans="1:9">
      <c r="A189" s="21"/>
    </row>
    <row r="190" spans="1:9">
      <c r="A190" s="21"/>
    </row>
    <row r="191" spans="1:9">
      <c r="A191" s="21"/>
    </row>
    <row r="192" spans="1:9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</sheetData>
  <mergeCells count="55">
    <mergeCell ref="C146:E146"/>
    <mergeCell ref="C147:E147"/>
    <mergeCell ref="G146:I146"/>
    <mergeCell ref="G147:I147"/>
    <mergeCell ref="B20:E20"/>
    <mergeCell ref="B22:E22"/>
    <mergeCell ref="B23:E23"/>
    <mergeCell ref="B25:E25"/>
    <mergeCell ref="G23:H23"/>
    <mergeCell ref="G24:H24"/>
    <mergeCell ref="A36:I36"/>
    <mergeCell ref="A30:I30"/>
    <mergeCell ref="D33:D34"/>
    <mergeCell ref="E33:E34"/>
    <mergeCell ref="F33:I33"/>
    <mergeCell ref="C33:C34"/>
    <mergeCell ref="G17:H17"/>
    <mergeCell ref="G18:H18"/>
    <mergeCell ref="G21:H21"/>
    <mergeCell ref="G22:H22"/>
    <mergeCell ref="G6:H6"/>
    <mergeCell ref="G7:H7"/>
    <mergeCell ref="G19:H19"/>
    <mergeCell ref="G20:H20"/>
    <mergeCell ref="G1:I1"/>
    <mergeCell ref="G2:I2"/>
    <mergeCell ref="G3:I3"/>
    <mergeCell ref="B27:E27"/>
    <mergeCell ref="B28:E28"/>
    <mergeCell ref="B26:F26"/>
    <mergeCell ref="B16:E16"/>
    <mergeCell ref="B24:E24"/>
    <mergeCell ref="B21:E21"/>
    <mergeCell ref="B19:E19"/>
    <mergeCell ref="G4:I4"/>
    <mergeCell ref="G5:I5"/>
    <mergeCell ref="B17:F17"/>
    <mergeCell ref="B18:E18"/>
    <mergeCell ref="H13:I13"/>
    <mergeCell ref="H16:I16"/>
    <mergeCell ref="A31:I31"/>
    <mergeCell ref="A33:A34"/>
    <mergeCell ref="B33:B34"/>
    <mergeCell ref="C143:E143"/>
    <mergeCell ref="G143:I143"/>
    <mergeCell ref="A37:I37"/>
    <mergeCell ref="C142:E142"/>
    <mergeCell ref="G142:I142"/>
    <mergeCell ref="A132:B132"/>
    <mergeCell ref="A73:I73"/>
    <mergeCell ref="A118:I118"/>
    <mergeCell ref="A108:I108"/>
    <mergeCell ref="A101:I101"/>
    <mergeCell ref="A49:I49"/>
    <mergeCell ref="C96:I96"/>
  </mergeCells>
  <phoneticPr fontId="3" type="noConversion"/>
  <printOptions horizontalCentered="1"/>
  <pageMargins left="0.78740157480314965" right="0.39370078740157483" top="0.59055118110236227" bottom="0.39370078740157483" header="0" footer="0"/>
  <pageSetup paperSize="9" scale="5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план'!Заголовки_для_печати</vt:lpstr>
      <vt:lpstr>'I. Фін план'!Область_печати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2025-05-19T07:15:55Z</cp:lastPrinted>
  <dcterms:created xsi:type="dcterms:W3CDTF">2003-03-13T16:00:22Z</dcterms:created>
  <dcterms:modified xsi:type="dcterms:W3CDTF">2025-05-19T07:16:41Z</dcterms:modified>
</cp:coreProperties>
</file>