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ІНАНСОВЕ УПРАВЛ\2025\Фін.план 2025 рік\"/>
    </mc:Choice>
  </mc:AlternateContent>
  <xr:revisionPtr revIDLastSave="0" documentId="13_ncr:1_{8508748D-3CA3-4D5A-A17A-D6F9387433C3}" xr6:coauthVersionLast="47" xr6:coauthVersionMax="47" xr10:uidLastSave="{00000000-0000-0000-0000-000000000000}"/>
  <bookViews>
    <workbookView xWindow="-108" yWindow="-108" windowWidth="23256" windowHeight="12576" tabRatio="837" xr2:uid="{00000000-000D-0000-FFFF-FFFF00000000}"/>
  </bookViews>
  <sheets>
    <sheet name="I. Фін план 2025р проєкт" sheetId="2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localSheetId="0" hidden="1">[1]GDP!#REF!</definedName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 localSheetId="0">#REF!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 localSheetId="0">#REF!</definedName>
    <definedName name="Cost_Category_National_ID">#REF!</definedName>
    <definedName name="Cе511" localSheetId="0">#REF!</definedName>
    <definedName name="Cе511">#REF!</definedName>
    <definedName name="d">'[9]МТР Газ України'!$B$4</definedName>
    <definedName name="dCPIb" localSheetId="0">[10]попер_роз!#REF!</definedName>
    <definedName name="dCPIb">[10]попер_роз!#REF!</definedName>
    <definedName name="dPPIb" localSheetId="0">[10]попер_роз!#REF!</definedName>
    <definedName name="dPPIb">[10]попер_роз!#REF!</definedName>
    <definedName name="ds" localSheetId="0">'[11]7  Інші витрати'!#REF!</definedName>
    <definedName name="ds">'[11]7  Інші витрати'!#REF!</definedName>
    <definedName name="Fact_Type_ID" localSheetId="0">#REF!</definedName>
    <definedName name="Fact_Type_ID">#REF!</definedName>
    <definedName name="G">'[12]МТР Газ України'!$B$1</definedName>
    <definedName name="ij1sssss" localSheetId="0">'[13]7  Інші витрати'!#REF!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 localSheetId="0">'[17]7  Інші витрати'!#REF!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 localSheetId="0">[14]!ShowFil</definedName>
    <definedName name="ShowFil">[14]!ShowFil</definedName>
    <definedName name="SU_ID" localSheetId="0">#REF!</definedName>
    <definedName name="SU_ID">#REF!</definedName>
    <definedName name="Time_ID">'[16]МТР Газ України'!$B$1</definedName>
    <definedName name="Time_ID_10" localSheetId="0">'[17]7  Інші витрати'!#REF!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 localSheetId="0">'[17]7  Інші витрати'!#REF!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 localSheetId="0">#REF!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 localSheetId="0">#REF!</definedName>
    <definedName name="yyyy">#REF!</definedName>
    <definedName name="zx">'[4]МТР Газ України'!$F$1</definedName>
    <definedName name="zxc">[5]Inform!$E$38</definedName>
    <definedName name="а" localSheetId="0">'[13]7  Інші витрати'!#REF!</definedName>
    <definedName name="а">'[13]7  Інші витрати'!#REF!</definedName>
    <definedName name="ав" localSheetId="0">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 localSheetId="0">'[27]БАЗА  '!#REF!</definedName>
    <definedName name="ватт">'[27]БАЗА  '!#REF!</definedName>
    <definedName name="Д">'[15]МТР Газ України'!$B$4</definedName>
    <definedName name="е" localSheetId="0">#REF!</definedName>
    <definedName name="е">#REF!</definedName>
    <definedName name="є" localSheetId="0">#REF!</definedName>
    <definedName name="є">#REF!</definedName>
    <definedName name="_xlnm.Print_Titles" localSheetId="0">'I. Фін план 2025р проєкт'!$32:$34</definedName>
    <definedName name="Заголовки_для_печати_МИ">'[28]1993'!$A$1:$IV$3,'[28]1993'!$A$1:$A$65536</definedName>
    <definedName name="і">[29]Inform!$F$2</definedName>
    <definedName name="ів" localSheetId="0">#REF!</definedName>
    <definedName name="ів">#REF!</definedName>
    <definedName name="ів___0" localSheetId="0">#REF!</definedName>
    <definedName name="ів___0">#REF!</definedName>
    <definedName name="ів_22" localSheetId="0">#REF!</definedName>
    <definedName name="ів_22">#REF!</definedName>
    <definedName name="ів_26" localSheetId="0">#REF!</definedName>
    <definedName name="ів_26">#REF!</definedName>
    <definedName name="іваіа" localSheetId="0">'[30]7  Інші витрати'!#REF!</definedName>
    <definedName name="іваіа">'[30]7  Інші витрати'!#REF!</definedName>
    <definedName name="іваф" localSheetId="0">#REF!</definedName>
    <definedName name="іваф">#REF!</definedName>
    <definedName name="івів">'[12]МТР Газ України'!$B$1</definedName>
    <definedName name="іцу">[23]Inform!$G$2</definedName>
    <definedName name="йуц" localSheetId="0">#REF!</definedName>
    <definedName name="йуц">#REF!</definedName>
    <definedName name="йцу" localSheetId="0">#REF!</definedName>
    <definedName name="йцу">#REF!</definedName>
    <definedName name="йцуйй" localSheetId="0">#REF!</definedName>
    <definedName name="йцуйй">#REF!</definedName>
    <definedName name="йцукц" localSheetId="0">'[30]7  Інші витрати'!#REF!</definedName>
    <definedName name="йцукц">'[30]7  Інші витрати'!#REF!</definedName>
    <definedName name="КЕ" localSheetId="0">#REF!</definedName>
    <definedName name="КЕ">#REF!</definedName>
    <definedName name="КЕ___0" localSheetId="0">#REF!</definedName>
    <definedName name="КЕ___0">#REF!</definedName>
    <definedName name="КЕ_22" localSheetId="0">#REF!</definedName>
    <definedName name="КЕ_22">#REF!</definedName>
    <definedName name="КЕ_26" localSheetId="0">#REF!</definedName>
    <definedName name="КЕ_26">#REF!</definedName>
    <definedName name="кен" localSheetId="0">#REF!</definedName>
    <definedName name="кен">#REF!</definedName>
    <definedName name="л" localSheetId="0">#REF!</definedName>
    <definedName name="л">#REF!</definedName>
    <definedName name="п" localSheetId="0">'[13]7  Інші витрати'!#REF!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 localSheetId="0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0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 localSheetId="0">#REF!</definedName>
    <definedName name="р">#REF!</definedName>
    <definedName name="т">[32]Inform!$E$6</definedName>
    <definedName name="тариф">[33]Inform!$G$2</definedName>
    <definedName name="уйцукйцуйу" localSheetId="0">#REF!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 localSheetId="0">'[30]7  Інші витрати'!#REF!</definedName>
    <definedName name="фіваіф">'[30]7  Інші витрати'!#REF!</definedName>
    <definedName name="фф">'[26]МТР Газ України'!$F$1</definedName>
    <definedName name="ц" localSheetId="0">'[13]7  Інші витрати'!#REF!</definedName>
    <definedName name="ц">'[13]7  Інші витрати'!#REF!</definedName>
    <definedName name="ччч" localSheetId="0">'[35]БАЗА  '!#REF!</definedName>
    <definedName name="ччч">'[35]БАЗА  '!#REF!</definedName>
    <definedName name="ш" localSheetId="0">#REF!</definedName>
    <definedName name="ш">#REF!</definedName>
  </definedNames>
  <calcPr calcId="191029"/>
</workbook>
</file>

<file path=xl/calcChain.xml><?xml version="1.0" encoding="utf-8"?>
<calcChain xmlns="http://schemas.openxmlformats.org/spreadsheetml/2006/main">
  <c r="E41" i="25" l="1"/>
  <c r="I103" i="25"/>
  <c r="H103" i="25"/>
  <c r="G103" i="25"/>
  <c r="F103" i="25"/>
  <c r="I84" i="25"/>
  <c r="H84" i="25"/>
  <c r="H98" i="25" s="1"/>
  <c r="G84" i="25"/>
  <c r="G98" i="25" s="1"/>
  <c r="F84" i="25"/>
  <c r="F98" i="25" s="1"/>
  <c r="C107" i="25"/>
  <c r="C106" i="25"/>
  <c r="D42" i="25"/>
  <c r="D132" i="25" s="1"/>
  <c r="E130" i="25"/>
  <c r="E129" i="25"/>
  <c r="E128" i="25"/>
  <c r="I127" i="25"/>
  <c r="H127" i="25"/>
  <c r="G127" i="25"/>
  <c r="F127" i="25"/>
  <c r="D127" i="25"/>
  <c r="C127" i="25"/>
  <c r="E125" i="25"/>
  <c r="E124" i="25"/>
  <c r="E123" i="25"/>
  <c r="I122" i="25"/>
  <c r="H122" i="25"/>
  <c r="E122" i="25" s="1"/>
  <c r="G122" i="25"/>
  <c r="F122" i="25"/>
  <c r="D122" i="25"/>
  <c r="C122" i="25"/>
  <c r="E120" i="25"/>
  <c r="E119" i="25"/>
  <c r="E118" i="25"/>
  <c r="E117" i="25"/>
  <c r="E116" i="25"/>
  <c r="E115" i="25"/>
  <c r="I114" i="25"/>
  <c r="H114" i="25"/>
  <c r="G114" i="25"/>
  <c r="F114" i="25"/>
  <c r="E114" i="25"/>
  <c r="D114" i="25"/>
  <c r="C114" i="25"/>
  <c r="E113" i="25"/>
  <c r="I112" i="25"/>
  <c r="H112" i="25"/>
  <c r="G112" i="25"/>
  <c r="F112" i="25"/>
  <c r="E112" i="25"/>
  <c r="I108" i="25"/>
  <c r="H108" i="25"/>
  <c r="G108" i="25"/>
  <c r="F108" i="25"/>
  <c r="D108" i="25"/>
  <c r="C108" i="25"/>
  <c r="I107" i="25"/>
  <c r="H107" i="25"/>
  <c r="G107" i="25"/>
  <c r="F107" i="25"/>
  <c r="I106" i="25"/>
  <c r="H106" i="25"/>
  <c r="G106" i="25"/>
  <c r="F106" i="25"/>
  <c r="E102" i="25"/>
  <c r="E101" i="25"/>
  <c r="E99" i="25"/>
  <c r="E95" i="25"/>
  <c r="E94" i="25"/>
  <c r="E93" i="25"/>
  <c r="E92" i="25"/>
  <c r="E91" i="25"/>
  <c r="E90" i="25"/>
  <c r="E89" i="25"/>
  <c r="E88" i="25"/>
  <c r="E87" i="25"/>
  <c r="E86" i="25"/>
  <c r="E85" i="25"/>
  <c r="I98" i="25"/>
  <c r="D84" i="25"/>
  <c r="D98" i="25" s="1"/>
  <c r="C84" i="25"/>
  <c r="C98" i="25" s="1"/>
  <c r="E83" i="25"/>
  <c r="E82" i="25"/>
  <c r="E81" i="25"/>
  <c r="E80" i="25"/>
  <c r="E79" i="25"/>
  <c r="E78" i="25"/>
  <c r="E77" i="25"/>
  <c r="E74" i="25"/>
  <c r="E73" i="25"/>
  <c r="E72" i="25"/>
  <c r="I71" i="25"/>
  <c r="I109" i="25" s="1"/>
  <c r="H71" i="25"/>
  <c r="H109" i="25" s="1"/>
  <c r="G71" i="25"/>
  <c r="G109" i="25" s="1"/>
  <c r="F71" i="25"/>
  <c r="F109" i="25" s="1"/>
  <c r="D71" i="25"/>
  <c r="D109" i="25" s="1"/>
  <c r="C71" i="25"/>
  <c r="C109" i="25" s="1"/>
  <c r="E70" i="25"/>
  <c r="E69" i="25"/>
  <c r="E68" i="25"/>
  <c r="E67" i="25"/>
  <c r="E66" i="25"/>
  <c r="E65" i="25"/>
  <c r="E64" i="25"/>
  <c r="E63" i="25"/>
  <c r="E62" i="25"/>
  <c r="E61" i="25"/>
  <c r="E60" i="25"/>
  <c r="I59" i="25"/>
  <c r="H59" i="25"/>
  <c r="G59" i="25"/>
  <c r="G75" i="25" s="1"/>
  <c r="F59" i="25"/>
  <c r="E59" i="25"/>
  <c r="D59" i="25"/>
  <c r="C59" i="25"/>
  <c r="E58" i="25"/>
  <c r="E57" i="25"/>
  <c r="E56" i="25"/>
  <c r="E55" i="25"/>
  <c r="E54" i="25"/>
  <c r="E53" i="25"/>
  <c r="E52" i="25"/>
  <c r="E50" i="25"/>
  <c r="E49" i="25"/>
  <c r="E48" i="25"/>
  <c r="C48" i="25"/>
  <c r="E47" i="25"/>
  <c r="E46" i="25"/>
  <c r="E44" i="25"/>
  <c r="E43" i="25"/>
  <c r="I42" i="25"/>
  <c r="H42" i="25"/>
  <c r="G42" i="25"/>
  <c r="G132" i="25" s="1"/>
  <c r="F42" i="25"/>
  <c r="C42" i="25"/>
  <c r="C132" i="25" s="1"/>
  <c r="E40" i="25"/>
  <c r="E39" i="25"/>
  <c r="E38" i="25"/>
  <c r="E37" i="25"/>
  <c r="H132" i="25" l="1"/>
  <c r="D45" i="25"/>
  <c r="I132" i="25"/>
  <c r="C75" i="25"/>
  <c r="D105" i="25"/>
  <c r="E127" i="25"/>
  <c r="I45" i="25"/>
  <c r="C105" i="25"/>
  <c r="C110" i="25" s="1"/>
  <c r="C133" i="25" s="1"/>
  <c r="E71" i="25"/>
  <c r="E103" i="25"/>
  <c r="E42" i="25"/>
  <c r="E45" i="25" s="1"/>
  <c r="E108" i="25"/>
  <c r="F105" i="25"/>
  <c r="F110" i="25" s="1"/>
  <c r="E107" i="25"/>
  <c r="E106" i="25"/>
  <c r="C45" i="25"/>
  <c r="D110" i="25"/>
  <c r="D133" i="25" s="1"/>
  <c r="D134" i="25" s="1"/>
  <c r="H105" i="25"/>
  <c r="H110" i="25" s="1"/>
  <c r="H133" i="25" s="1"/>
  <c r="H134" i="25" s="1"/>
  <c r="E84" i="25"/>
  <c r="I105" i="25"/>
  <c r="I110" i="25" s="1"/>
  <c r="I133" i="25" s="1"/>
  <c r="I134" i="25" s="1"/>
  <c r="E98" i="25"/>
  <c r="E75" i="25"/>
  <c r="E109" i="25"/>
  <c r="F45" i="25"/>
  <c r="F75" i="25"/>
  <c r="G105" i="25"/>
  <c r="G110" i="25" s="1"/>
  <c r="G133" i="25" s="1"/>
  <c r="G134" i="25" s="1"/>
  <c r="F132" i="25"/>
  <c r="I75" i="25"/>
  <c r="H45" i="25"/>
  <c r="D75" i="25"/>
  <c r="H75" i="25"/>
  <c r="G45" i="25"/>
  <c r="E105" i="25" l="1"/>
  <c r="E132" i="25"/>
  <c r="E110" i="25"/>
  <c r="E133" i="25" s="1"/>
  <c r="F133" i="25"/>
  <c r="F134" i="25" s="1"/>
  <c r="E134" i="25" l="1"/>
</calcChain>
</file>

<file path=xl/sharedStrings.xml><?xml version="1.0" encoding="utf-8"?>
<sst xmlns="http://schemas.openxmlformats.org/spreadsheetml/2006/main" count="178" uniqueCount="149">
  <si>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</si>
  <si>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</si>
  <si>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</si>
  <si>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за ЗКГНГ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</si>
  <si>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</si>
  <si>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</si>
  <si>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</si>
  <si>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</si>
  <si>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</si>
  <si>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</si>
  <si>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</si>
  <si>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</si>
  <si>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</si>
  <si>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</si>
  <si>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</si>
  <si>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придбання (виготовлення) інших необоротних матеріальних активів</t>
  </si>
  <si>
    <t>модернізація, модифікація (добудова, дообладнання, реконструкція) основних засобів</t>
  </si>
  <si>
    <t xml:space="preserve">         (ініціали, прізвище)    </t>
  </si>
  <si>
    <t>Середньооблікова кількість штатних працівників</t>
  </si>
  <si>
    <t>Усього витрат</t>
  </si>
  <si>
    <t>за КОПФГ</t>
  </si>
  <si>
    <t xml:space="preserve">за ЄДРПОУ </t>
  </si>
  <si>
    <t>Стандарти звітності П(с)БОУ</t>
  </si>
  <si>
    <t>Стандарти звітності МСФЗ</t>
  </si>
  <si>
    <t>_________________________</t>
  </si>
  <si>
    <t>Коди</t>
  </si>
  <si>
    <t>Найменування показника</t>
  </si>
  <si>
    <t xml:space="preserve">               (підпис)</t>
  </si>
  <si>
    <t>капітальний ремонт</t>
  </si>
  <si>
    <t>Інші витрати (розшифрувати)</t>
  </si>
  <si>
    <t>Керівник</t>
  </si>
  <si>
    <t>Х</t>
  </si>
  <si>
    <t>Одиниця виміру, грн.</t>
  </si>
  <si>
    <t>I. Фінансові результати</t>
  </si>
  <si>
    <t>Уточнений</t>
  </si>
  <si>
    <t>Зміни</t>
  </si>
  <si>
    <t>зробити позначку "Х"</t>
  </si>
  <si>
    <t>Дохід (виручка) від реалізації продукції (товарів, робіт, послуг)</t>
  </si>
  <si>
    <t>Амортизація</t>
  </si>
  <si>
    <t>Капітальні інвестиції, усього, у тому числі:</t>
  </si>
  <si>
    <t>Доходи і витрати від операційної діяльності (деталізація)</t>
  </si>
  <si>
    <t>доходи з місцевого бюджету цільового фінансування по капітальних видатках</t>
  </si>
  <si>
    <t>ІІІ. Інвестиційна діяльність</t>
  </si>
  <si>
    <t>Нерозподілені доходи</t>
  </si>
  <si>
    <t>Податкова заборгованість</t>
  </si>
  <si>
    <t>ІV. Фінансова діяльність</t>
  </si>
  <si>
    <t>Доходи від інвестиційної діяльності, у т.ч.: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</si>
  <si>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</si>
  <si>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</si>
  <si>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</si>
  <si>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</si>
  <si>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</si>
  <si>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</si>
  <si>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Штатна чисельність працівників</t>
  </si>
  <si>
    <t>Заборгованість перед працівниками за заробітною платою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</si>
  <si>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</si>
  <si>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</si>
  <si>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</si>
  <si>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</si>
  <si>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</si>
  <si>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</si>
  <si>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</si>
  <si>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</si>
  <si>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</si>
  <si>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</si>
  <si>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</si>
  <si>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</si>
  <si>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</si>
  <si>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</si>
  <si>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Оплата комунальних послуг та енергоносіїв, в тому числі:</t>
  </si>
  <si>
    <t>Соціальне забезпечення</t>
  </si>
  <si>
    <t>Інші поточні видатки</t>
  </si>
  <si>
    <t>*Розшифрувати за напрямками витрат, які несе підприємство</t>
  </si>
  <si>
    <t>Інші доходи від операційної діяльності, в т.ч.:</t>
  </si>
  <si>
    <t>дохід від реалізації необоротних активів</t>
  </si>
  <si>
    <t>Інші операційні витрати (розшифрувати*)</t>
  </si>
  <si>
    <t>ІІ. Елементи операційних витрат</t>
  </si>
  <si>
    <t>Вартість основних засобів</t>
  </si>
  <si>
    <t>Дебіторська заборгованість</t>
  </si>
  <si>
    <t>Кредиторська заборгованість</t>
  </si>
  <si>
    <t>Комунальне підприємство</t>
  </si>
  <si>
    <t>тис.грн</t>
  </si>
  <si>
    <t>V. Додаткова інформація</t>
  </si>
  <si>
    <t>дохід від операційної оренди активів, дохід від платних послуг</t>
  </si>
  <si>
    <t>ЗАТВЕРДЖЕНО</t>
  </si>
  <si>
    <t>План</t>
  </si>
  <si>
    <t>Дохід з місцевого бюджету за програмою "Благоустрою та комунальноно господарства" Хорольської міської ради Лубенського району Полтавської області</t>
  </si>
  <si>
    <t>Витрати з місцевого бюджету</t>
  </si>
  <si>
    <t>КОМУНАЛЬНЕ  ПІДПРИЄМСТВО "ГОСПОДАР" ХОРОЛЬСЬКОЇ МІСЬКОЇ РАДИ ЛУБЕНСЬКОГО РАЙОНУ ПОЛТАВСЬКОЇ ОБЛАСТІ</t>
  </si>
  <si>
    <t>40532351</t>
  </si>
  <si>
    <t>Полтавська область, Лубенський район</t>
  </si>
  <si>
    <t>Інші види діяльності з прибирання</t>
  </si>
  <si>
    <t>37811, Полтавська область, Лубенський район, с. Березняки, вулиця Лесі Українки, буд. 46</t>
  </si>
  <si>
    <t>Ковальський Сергій Юрійович</t>
  </si>
  <si>
    <t>81.29</t>
  </si>
  <si>
    <t>за КАТОТТГ</t>
  </si>
  <si>
    <t>UA53080390050034123</t>
  </si>
  <si>
    <t>(посада уповноваженої особи)</t>
  </si>
  <si>
    <t xml:space="preserve">               Сергій ВОЛОШИН</t>
  </si>
  <si>
    <t>М.П.           (підпис, імя, прізвище)</t>
  </si>
  <si>
    <t>дата</t>
  </si>
  <si>
    <t>Судовий збір</t>
  </si>
  <si>
    <t>Інші операційні витрати:</t>
  </si>
  <si>
    <t>Податки та збори</t>
  </si>
  <si>
    <t>Штрафні санкції</t>
  </si>
  <si>
    <t>Витрати з власних коштів</t>
  </si>
  <si>
    <t>Матеріальні затрати (сума рядків 220+240+320+340)</t>
  </si>
  <si>
    <t xml:space="preserve">    (посада)</t>
  </si>
  <si>
    <t>Сергій  КОВАЛЬСЬКИЙ</t>
  </si>
  <si>
    <t>Житловокомунальне господарство</t>
  </si>
  <si>
    <t>Разом (сума рядків 300 - 340)</t>
  </si>
  <si>
    <t>Голова Хорольської міської ради Лубенського району Полтавської області</t>
  </si>
  <si>
    <t>240/1</t>
  </si>
  <si>
    <t>260/1</t>
  </si>
  <si>
    <t>260/2</t>
  </si>
  <si>
    <t>260/3</t>
  </si>
  <si>
    <t>Разом (сума рядків 200 - 260)</t>
  </si>
  <si>
    <t xml:space="preserve">І квартал </t>
  </si>
  <si>
    <t>ІІ  квартал</t>
  </si>
  <si>
    <t xml:space="preserve">ІІІ квартал </t>
  </si>
  <si>
    <t>ІV квартал</t>
  </si>
  <si>
    <t xml:space="preserve">У тому числі  </t>
  </si>
  <si>
    <t>0997377817</t>
  </si>
  <si>
    <t>Разом (сума рядків 100-140)</t>
  </si>
  <si>
    <t>140/1</t>
  </si>
  <si>
    <t>140/2</t>
  </si>
  <si>
    <t>Дохід з місцевого бюджету за програмою покращення благоустрою старостинських округів Хорольсько міської ради Лубенського району Полтавської області на 2022-2024 роки для КП "Господар"</t>
  </si>
  <si>
    <t>Інші операційні витрати</t>
  </si>
  <si>
    <t>Інші операційні доходи(розшифрувати)</t>
  </si>
  <si>
    <t xml:space="preserve">Інші доходи : </t>
  </si>
  <si>
    <t>Проєкт</t>
  </si>
  <si>
    <t>Від безоплатно отриманих  необоротних матеріальних активів</t>
  </si>
  <si>
    <r>
      <t>Інші операційні витрати</t>
    </r>
    <r>
      <rPr>
        <sz val="11"/>
        <rFont val="Times New Roman"/>
        <family val="1"/>
        <charset val="204"/>
      </rPr>
      <t xml:space="preserve"> (сума рядків 230+250+260+330+360)</t>
    </r>
  </si>
  <si>
    <t>Основні фінансові показники підприємства</t>
  </si>
  <si>
    <t xml:space="preserve">       ФІНАНСОВИЙ ПЛАН ПІДПРИЄМСТВА </t>
  </si>
  <si>
    <t>Дохід від Фонду загальнообов'язкового державного соціального страхування на випадок безробіття,спрямованих на фінансування суспільнокорисних робіт</t>
  </si>
  <si>
    <t>130/1</t>
  </si>
  <si>
    <t>Витрати Фонду загальнообов'язкового державного соціального страхування на випадок безробіття ,спрямованого на фінансування суспільно корисних робіт</t>
  </si>
  <si>
    <t>Разом (сума рядків 361+362)</t>
  </si>
  <si>
    <t>Витрати на оплату праці (сума рядків 200+300+361)</t>
  </si>
  <si>
    <r>
      <t xml:space="preserve">Відрахування на соціальні заходи </t>
    </r>
    <r>
      <rPr>
        <sz val="12"/>
        <rFont val="Times New Roman"/>
        <family val="1"/>
        <charset val="204"/>
      </rPr>
      <t>(сума рядків 210+310+362)</t>
    </r>
  </si>
  <si>
    <t>Разом (сума рядків 270+350+360+370)</t>
  </si>
  <si>
    <t>Рік                                                                                              2025</t>
  </si>
  <si>
    <t>на    2025 рік</t>
  </si>
  <si>
    <t>Довідка: факт минулого  2024 року</t>
  </si>
  <si>
    <t>Довідка: фінансовий план 2024 року</t>
  </si>
  <si>
    <t>Плановий 2025 рік        ( усього)</t>
  </si>
  <si>
    <t>З/п7046,56+1550,24(ЄСВ)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</si>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</sst>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_₴_-;\-* #,##0.00_₴_-;_-* &quot;-&quot;??_₴_-;_-@_-"/>
    <numFmt numFmtId="168" formatCode="_-* #,##0.00\ _г_р_н_._-;\-* #,##0.00\ _г_р_н_._-;_-* &quot;-&quot;??\ _г_р_н_.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.0_);_(* \(#,##0.0\);_(* &quot;-&quot;_);_(@_)"/>
  </numFmts>
  <fonts count="6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52"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7" fillId="2" borderId="0" applyNumberFormat="0" applyBorder="0" applyAlignment="0" applyProtection="0"/>
    <xf numFmtId="0" fontId="1" fillId="2" borderId="0" applyNumberFormat="0" applyBorder="0" applyAlignment="0" applyProtection="0"/>
    <xf numFmtId="0" fontId="27" fillId="3" borderId="0" applyNumberFormat="0" applyBorder="0" applyAlignment="0" applyProtection="0"/>
    <xf numFmtId="0" fontId="1" fillId="3" borderId="0" applyNumberFormat="0" applyBorder="0" applyAlignment="0" applyProtection="0"/>
    <xf numFmtId="0" fontId="27" fillId="4" borderId="0" applyNumberFormat="0" applyBorder="0" applyAlignment="0" applyProtection="0"/>
    <xf numFmtId="0" fontId="1" fillId="4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6" borderId="0" applyNumberFormat="0" applyBorder="0" applyAlignment="0" applyProtection="0"/>
    <xf numFmtId="0" fontId="1" fillId="6" borderId="0" applyNumberFormat="0" applyBorder="0" applyAlignment="0" applyProtection="0"/>
    <xf numFmtId="0" fontId="27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9" borderId="0" applyNumberFormat="0" applyBorder="0" applyAlignment="0" applyProtection="0"/>
    <xf numFmtId="0" fontId="1" fillId="9" borderId="0" applyNumberFormat="0" applyBorder="0" applyAlignment="0" applyProtection="0"/>
    <xf numFmtId="0" fontId="27" fillId="10" borderId="0" applyNumberFormat="0" applyBorder="0" applyAlignment="0" applyProtection="0"/>
    <xf numFmtId="0" fontId="1" fillId="10" borderId="0" applyNumberFormat="0" applyBorder="0" applyAlignment="0" applyProtection="0"/>
    <xf numFmtId="0" fontId="27" fillId="5" borderId="0" applyNumberFormat="0" applyBorder="0" applyAlignment="0" applyProtection="0"/>
    <xf numFmtId="0" fontId="1" fillId="5" borderId="0" applyNumberFormat="0" applyBorder="0" applyAlignment="0" applyProtection="0"/>
    <xf numFmtId="0" fontId="27" fillId="8" borderId="0" applyNumberFormat="0" applyBorder="0" applyAlignment="0" applyProtection="0"/>
    <xf numFmtId="0" fontId="1" fillId="8" borderId="0" applyNumberFormat="0" applyBorder="0" applyAlignment="0" applyProtection="0"/>
    <xf numFmtId="0" fontId="27" fillId="11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28" fillId="12" borderId="0" applyNumberFormat="0" applyBorder="0" applyAlignment="0" applyProtection="0"/>
    <xf numFmtId="0" fontId="10" fillId="12" borderId="0" applyNumberFormat="0" applyBorder="0" applyAlignment="0" applyProtection="0"/>
    <xf numFmtId="0" fontId="28" fillId="9" borderId="0" applyNumberFormat="0" applyBorder="0" applyAlignment="0" applyProtection="0"/>
    <xf numFmtId="0" fontId="10" fillId="9" borderId="0" applyNumberFormat="0" applyBorder="0" applyAlignment="0" applyProtection="0"/>
    <xf numFmtId="0" fontId="28" fillId="10" borderId="0" applyNumberFormat="0" applyBorder="0" applyAlignment="0" applyProtection="0"/>
    <xf numFmtId="0" fontId="10" fillId="10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21" fillId="3" borderId="0" applyNumberFormat="0" applyBorder="0" applyAlignment="0" applyProtection="0"/>
    <xf numFmtId="0" fontId="13" fillId="20" borderId="1" applyNumberFormat="0" applyAlignment="0" applyProtection="0"/>
    <xf numFmtId="0" fontId="18" fillId="21" borderId="2" applyNumberFormat="0" applyAlignment="0" applyProtection="0"/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49" fontId="29" fillId="0" borderId="3">
      <alignment horizontal="center" vertical="center"/>
      <protection locked="0"/>
    </xf>
    <xf numFmtId="168" fontId="8" fillId="0" borderId="0" applyFont="0" applyFill="0" applyBorder="0" applyAlignment="0" applyProtection="0"/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0" fontId="22" fillId="0" borderId="0" applyNumberFormat="0" applyFill="0" applyBorder="0" applyAlignment="0" applyProtection="0"/>
    <xf numFmtId="171" fontId="30" fillId="0" borderId="0" applyAlignment="0">
      <alignment wrapText="1"/>
    </xf>
    <xf numFmtId="0" fontId="25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7" borderId="1" applyNumberFormat="0" applyAlignment="0" applyProtection="0"/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8" fillId="0" borderId="0" applyNumberFormat="0" applyFont="0" applyAlignment="0">
      <alignment vertical="top" wrapText="1"/>
      <protection locked="0"/>
    </xf>
    <xf numFmtId="49" fontId="32" fillId="22" borderId="7">
      <alignment horizontal="left" vertical="center"/>
      <protection locked="0"/>
    </xf>
    <xf numFmtId="49" fontId="32" fillId="22" borderId="7">
      <alignment horizontal="left" vertical="center"/>
    </xf>
    <xf numFmtId="4" fontId="32" fillId="22" borderId="7">
      <alignment horizontal="right" vertical="center"/>
      <protection locked="0"/>
    </xf>
    <xf numFmtId="4" fontId="32" fillId="22" borderId="7">
      <alignment horizontal="right" vertical="center"/>
    </xf>
    <xf numFmtId="4" fontId="33" fillId="22" borderId="7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  <protection locked="0"/>
    </xf>
    <xf numFmtId="49" fontId="29" fillId="22" borderId="3">
      <alignment horizontal="left" vertical="center"/>
    </xf>
    <xf numFmtId="49" fontId="29" fillId="22" borderId="3">
      <alignment horizontal="left" vertical="center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  <protection locked="0"/>
    </xf>
    <xf numFmtId="4" fontId="29" fillId="22" borderId="3">
      <alignment horizontal="right" vertical="center"/>
    </xf>
    <xf numFmtId="4" fontId="29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</xf>
    <xf numFmtId="4" fontId="40" fillId="0" borderId="3">
      <alignment horizontal="right" vertical="center"/>
      <protection locked="0"/>
    </xf>
    <xf numFmtId="4" fontId="40" fillId="0" borderId="3">
      <alignment horizontal="right" vertical="center"/>
    </xf>
    <xf numFmtId="4" fontId="41" fillId="0" borderId="3">
      <alignment horizontal="right" vertical="center"/>
      <protection locked="0"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" fontId="42" fillId="0" borderId="3">
      <alignment horizontal="right" vertical="center"/>
      <protection locked="0"/>
    </xf>
    <xf numFmtId="4" fontId="42" fillId="0" borderId="3">
      <alignment horizontal="right" vertical="center"/>
    </xf>
    <xf numFmtId="49" fontId="40" fillId="0" borderId="3">
      <alignment horizontal="left" vertical="center"/>
      <protection locked="0"/>
    </xf>
    <xf numFmtId="49" fontId="41" fillId="0" borderId="3">
      <alignment horizontal="left" vertical="center"/>
      <protection locked="0"/>
    </xf>
    <xf numFmtId="4" fontId="40" fillId="0" borderId="3">
      <alignment horizontal="right" vertical="center"/>
      <protection locked="0"/>
    </xf>
    <xf numFmtId="0" fontId="23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0" borderId="0"/>
    <xf numFmtId="0" fontId="8" fillId="0" borderId="0"/>
    <xf numFmtId="0" fontId="2" fillId="24" borderId="9" applyNumberFormat="0" applyFont="0" applyAlignment="0" applyProtection="0"/>
    <xf numFmtId="4" fontId="44" fillId="25" borderId="3">
      <alignment horizontal="right" vertical="center"/>
      <protection locked="0"/>
    </xf>
    <xf numFmtId="4" fontId="44" fillId="26" borderId="3">
      <alignment horizontal="right" vertical="center"/>
      <protection locked="0"/>
    </xf>
    <xf numFmtId="4" fontId="44" fillId="27" borderId="3">
      <alignment horizontal="right" vertical="center"/>
      <protection locked="0"/>
    </xf>
    <xf numFmtId="0" fontId="12" fillId="20" borderId="10" applyNumberFormat="0" applyAlignment="0" applyProtection="0"/>
    <xf numFmtId="49" fontId="29" fillId="0" borderId="3">
      <alignment horizontal="left" vertical="center" wrapText="1"/>
      <protection locked="0"/>
    </xf>
    <xf numFmtId="49" fontId="29" fillId="0" borderId="3">
      <alignment horizontal="left" vertical="center" wrapText="1"/>
      <protection locked="0"/>
    </xf>
    <xf numFmtId="0" fontId="19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10" fillId="16" borderId="0" applyNumberFormat="0" applyBorder="0" applyAlignment="0" applyProtection="0"/>
    <xf numFmtId="0" fontId="28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10" fillId="18" borderId="0" applyNumberFormat="0" applyBorder="0" applyAlignment="0" applyProtection="0"/>
    <xf numFmtId="0" fontId="28" fillId="13" borderId="0" applyNumberFormat="0" applyBorder="0" applyAlignment="0" applyProtection="0"/>
    <xf numFmtId="0" fontId="10" fillId="13" borderId="0" applyNumberFormat="0" applyBorder="0" applyAlignment="0" applyProtection="0"/>
    <xf numFmtId="0" fontId="28" fillId="14" borderId="0" applyNumberFormat="0" applyBorder="0" applyAlignment="0" applyProtection="0"/>
    <xf numFmtId="0" fontId="10" fillId="14" borderId="0" applyNumberFormat="0" applyBorder="0" applyAlignment="0" applyProtection="0"/>
    <xf numFmtId="0" fontId="28" fillId="19" borderId="0" applyNumberFormat="0" applyBorder="0" applyAlignment="0" applyProtection="0"/>
    <xf numFmtId="0" fontId="10" fillId="19" borderId="0" applyNumberFormat="0" applyBorder="0" applyAlignment="0" applyProtection="0"/>
    <xf numFmtId="0" fontId="45" fillId="7" borderId="1" applyNumberFormat="0" applyAlignment="0" applyProtection="0"/>
    <xf numFmtId="0" fontId="11" fillId="7" borderId="1" applyNumberFormat="0" applyAlignment="0" applyProtection="0"/>
    <xf numFmtId="0" fontId="46" fillId="20" borderId="10" applyNumberFormat="0" applyAlignment="0" applyProtection="0"/>
    <xf numFmtId="0" fontId="12" fillId="20" borderId="10" applyNumberFormat="0" applyAlignment="0" applyProtection="0"/>
    <xf numFmtId="0" fontId="47" fillId="20" borderId="1" applyNumberFormat="0" applyAlignment="0" applyProtection="0"/>
    <xf numFmtId="0" fontId="13" fillId="20" borderId="1" applyNumberFormat="0" applyAlignment="0" applyProtection="0"/>
    <xf numFmtId="172" fontId="8" fillId="0" borderId="0" applyFont="0" applyFill="0" applyBorder="0" applyAlignment="0" applyProtection="0"/>
    <xf numFmtId="0" fontId="48" fillId="0" borderId="4" applyNumberFormat="0" applyFill="0" applyAlignment="0" applyProtection="0"/>
    <xf numFmtId="0" fontId="14" fillId="0" borderId="4" applyNumberFormat="0" applyFill="0" applyAlignment="0" applyProtection="0"/>
    <xf numFmtId="0" fontId="49" fillId="0" borderId="5" applyNumberFormat="0" applyFill="0" applyAlignment="0" applyProtection="0"/>
    <xf numFmtId="0" fontId="15" fillId="0" borderId="5" applyNumberFormat="0" applyFill="0" applyAlignment="0" applyProtection="0"/>
    <xf numFmtId="0" fontId="50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11" applyNumberFormat="0" applyFill="0" applyAlignment="0" applyProtection="0"/>
    <xf numFmtId="0" fontId="17" fillId="0" borderId="11" applyNumberFormat="0" applyFill="0" applyAlignment="0" applyProtection="0"/>
    <xf numFmtId="0" fontId="52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3" borderId="0" applyNumberFormat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/>
    <xf numFmtId="0" fontId="64" fillId="0" borderId="0"/>
    <xf numFmtId="0" fontId="8" fillId="0" borderId="0"/>
    <xf numFmtId="0" fontId="2" fillId="0" borderId="0"/>
    <xf numFmtId="0" fontId="8" fillId="0" borderId="0"/>
    <xf numFmtId="0" fontId="8" fillId="0" borderId="0" applyNumberFormat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54" fillId="3" borderId="0" applyNumberFormat="0" applyBorder="0" applyAlignment="0" applyProtection="0"/>
    <xf numFmtId="0" fontId="21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4" borderId="9" applyNumberFormat="0" applyFont="0" applyAlignment="0" applyProtection="0"/>
    <xf numFmtId="0" fontId="8" fillId="24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8" applyNumberFormat="0" applyFill="0" applyAlignment="0" applyProtection="0"/>
    <xf numFmtId="0" fontId="23" fillId="0" borderId="8" applyNumberFormat="0" applyFill="0" applyAlignment="0" applyProtection="0"/>
    <xf numFmtId="0" fontId="2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73" fontId="60" fillId="0" borderId="0" applyFont="0" applyFill="0" applyBorder="0" applyAlignment="0" applyProtection="0"/>
    <xf numFmtId="174" fontId="6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1" fillId="4" borderId="0" applyNumberFormat="0" applyBorder="0" applyAlignment="0" applyProtection="0"/>
    <xf numFmtId="0" fontId="25" fillId="4" borderId="0" applyNumberFormat="0" applyBorder="0" applyAlignment="0" applyProtection="0"/>
    <xf numFmtId="176" fontId="62" fillId="22" borderId="12" applyFill="0" applyBorder="0">
      <alignment horizontal="center" vertical="center" wrapText="1"/>
      <protection locked="0"/>
    </xf>
    <xf numFmtId="171" fontId="63" fillId="0" borderId="0">
      <alignment wrapText="1"/>
    </xf>
    <xf numFmtId="171" fontId="30" fillId="0" borderId="0">
      <alignment wrapText="1"/>
    </xf>
  </cellStyleXfs>
  <cellXfs count="108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170" fontId="5" fillId="0" borderId="0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170" fontId="4" fillId="0" borderId="0" xfId="0" applyNumberFormat="1" applyFont="1" applyFill="1" applyBorder="1" applyAlignment="1">
      <alignment horizontal="righ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 wrapText="1"/>
    </xf>
    <xf numFmtId="0" fontId="4" fillId="0" borderId="3" xfId="0" quotePrefix="1" applyNumberFormat="1" applyFont="1" applyFill="1" applyBorder="1" applyAlignment="1">
      <alignment horizontal="center" vertical="center" wrapText="1"/>
    </xf>
    <xf numFmtId="16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quotePrefix="1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3" fontId="4" fillId="0" borderId="0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horizontal="center" vertical="center"/>
    </xf>
    <xf numFmtId="169" fontId="4" fillId="0" borderId="3" xfId="0" applyNumberFormat="1" applyFont="1" applyFill="1" applyBorder="1" applyAlignment="1">
      <alignment horizontal="right" vertical="center" wrapText="1"/>
    </xf>
    <xf numFmtId="170" fontId="4" fillId="0" borderId="3" xfId="0" applyNumberFormat="1" applyFont="1" applyFill="1" applyBorder="1" applyAlignment="1">
      <alignment horizontal="right" vertical="center" wrapText="1"/>
    </xf>
    <xf numFmtId="177" fontId="3" fillId="0" borderId="3" xfId="0" applyNumberFormat="1" applyFont="1" applyFill="1" applyBorder="1" applyAlignment="1">
      <alignment horizontal="right" vertical="center" wrapText="1"/>
    </xf>
    <xf numFmtId="173" fontId="4" fillId="0" borderId="3" xfId="0" applyNumberFormat="1" applyFont="1" applyFill="1" applyBorder="1" applyAlignment="1">
      <alignment horizontal="right" vertical="center" wrapText="1"/>
    </xf>
    <xf numFmtId="169" fontId="3" fillId="0" borderId="3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170" fontId="3" fillId="0" borderId="3" xfId="0" applyNumberFormat="1" applyFont="1" applyFill="1" applyBorder="1" applyAlignment="1">
      <alignment horizontal="right" vertical="center" wrapText="1"/>
    </xf>
    <xf numFmtId="169" fontId="4" fillId="0" borderId="0" xfId="0" applyNumberFormat="1" applyFont="1" applyFill="1" applyBorder="1" applyAlignment="1">
      <alignment horizontal="right" vertical="center" wrapText="1"/>
    </xf>
    <xf numFmtId="170" fontId="6" fillId="0" borderId="0" xfId="0" applyNumberFormat="1" applyFont="1" applyFill="1" applyBorder="1" applyAlignment="1">
      <alignment horizontal="right" vertical="center" wrapText="1"/>
    </xf>
    <xf numFmtId="170" fontId="3" fillId="0" borderId="0" xfId="0" applyNumberFormat="1" applyFont="1" applyFill="1" applyBorder="1" applyAlignment="1">
      <alignment horizontal="right" vertical="center" wrapText="1"/>
    </xf>
    <xf numFmtId="170" fontId="5" fillId="0" borderId="0" xfId="0" applyNumberFormat="1" applyFont="1" applyFill="1" applyBorder="1" applyAlignment="1">
      <alignment horizontal="right"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169" fontId="4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left" vertical="top" wrapText="1"/>
    </xf>
    <xf numFmtId="170" fontId="6" fillId="0" borderId="3" xfId="0" applyNumberFormat="1" applyFont="1" applyFill="1" applyBorder="1" applyAlignment="1">
      <alignment horizontal="right" vertical="center" wrapText="1"/>
    </xf>
    <xf numFmtId="177" fontId="4" fillId="0" borderId="3" xfId="0" applyNumberFormat="1" applyFont="1" applyFill="1" applyBorder="1" applyAlignment="1">
      <alignment horizontal="right" vertical="center" wrapText="1"/>
    </xf>
    <xf numFmtId="170" fontId="5" fillId="0" borderId="3" xfId="0" applyNumberFormat="1" applyFont="1" applyFill="1" applyBorder="1" applyAlignment="1">
      <alignment horizontal="right" vertical="center" wrapText="1"/>
    </xf>
    <xf numFmtId="169" fontId="5" fillId="0" borderId="3" xfId="0" applyNumberFormat="1" applyFont="1" applyFill="1" applyBorder="1" applyAlignment="1">
      <alignment horizontal="right" vertical="center" wrapText="1"/>
    </xf>
    <xf numFmtId="177" fontId="6" fillId="0" borderId="3" xfId="0" applyNumberFormat="1" applyFont="1" applyFill="1" applyBorder="1" applyAlignment="1">
      <alignment horizontal="right" vertical="center" wrapText="1"/>
    </xf>
    <xf numFmtId="0" fontId="65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right" vertical="center" wrapText="1"/>
    </xf>
    <xf numFmtId="17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1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169" fontId="4" fillId="0" borderId="19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5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0" fontId="67" fillId="0" borderId="16" xfId="0" applyFont="1" applyFill="1" applyBorder="1" applyAlignment="1">
      <alignment horizontal="center" vertical="center" wrapText="1"/>
    </xf>
    <xf numFmtId="0" fontId="65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right" vertical="center"/>
    </xf>
  </cellXfs>
  <cellStyles count="352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Comma_2005_03_15-Финансовый_БГ" xfId="85" xr:uid="{00000000-0005-0000-0000-000054000000}"/>
    <cellStyle name="Define-Column" xfId="86" xr:uid="{00000000-0005-0000-0000-000055000000}"/>
    <cellStyle name="Define-Column 10" xfId="87" xr:uid="{00000000-0005-0000-0000-000056000000}"/>
    <cellStyle name="Define-Column 2" xfId="88" xr:uid="{00000000-0005-0000-0000-000057000000}"/>
    <cellStyle name="Define-Column 3" xfId="89" xr:uid="{00000000-0005-0000-0000-000058000000}"/>
    <cellStyle name="Define-Column 4" xfId="90" xr:uid="{00000000-0005-0000-0000-000059000000}"/>
    <cellStyle name="Define-Column 5" xfId="91" xr:uid="{00000000-0005-0000-0000-00005A000000}"/>
    <cellStyle name="Define-Column 6" xfId="92" xr:uid="{00000000-0005-0000-0000-00005B000000}"/>
    <cellStyle name="Define-Column 7" xfId="93" xr:uid="{00000000-0005-0000-0000-00005C000000}"/>
    <cellStyle name="Define-Column 7 2" xfId="94" xr:uid="{00000000-0005-0000-0000-00005D000000}"/>
    <cellStyle name="Define-Column 7 3" xfId="95" xr:uid="{00000000-0005-0000-0000-00005E000000}"/>
    <cellStyle name="Define-Column 8" xfId="96" xr:uid="{00000000-0005-0000-0000-00005F000000}"/>
    <cellStyle name="Define-Column 8 2" xfId="97" xr:uid="{00000000-0005-0000-0000-000060000000}"/>
    <cellStyle name="Define-Column 8 3" xfId="98" xr:uid="{00000000-0005-0000-0000-000061000000}"/>
    <cellStyle name="Define-Column 9" xfId="99" xr:uid="{00000000-0005-0000-0000-000062000000}"/>
    <cellStyle name="Define-Column 9 2" xfId="100" xr:uid="{00000000-0005-0000-0000-000063000000}"/>
    <cellStyle name="Define-Column 9 3" xfId="101" xr:uid="{00000000-0005-0000-0000-000064000000}"/>
    <cellStyle name="Define-Column_Zvit rux-koshtiv 2010 Департамент " xfId="102" xr:uid="{00000000-0005-0000-0000-000065000000}"/>
    <cellStyle name="Explanatory Text" xfId="103" xr:uid="{00000000-0005-0000-0000-000066000000}"/>
    <cellStyle name="FS10" xfId="104" xr:uid="{00000000-0005-0000-0000-000067000000}"/>
    <cellStyle name="Good" xfId="105" xr:uid="{00000000-0005-0000-0000-000068000000}"/>
    <cellStyle name="Heading 1" xfId="106" xr:uid="{00000000-0005-0000-0000-000069000000}"/>
    <cellStyle name="Heading 2" xfId="107" xr:uid="{00000000-0005-0000-0000-00006A000000}"/>
    <cellStyle name="Heading 3" xfId="108" xr:uid="{00000000-0005-0000-0000-00006B000000}"/>
    <cellStyle name="Heading 4" xfId="109" xr:uid="{00000000-0005-0000-0000-00006C000000}"/>
    <cellStyle name="Hyperlink 2" xfId="110" xr:uid="{00000000-0005-0000-0000-00006D000000}"/>
    <cellStyle name="Input" xfId="111" xr:uid="{00000000-0005-0000-0000-00006E000000}"/>
    <cellStyle name="Level0" xfId="112" xr:uid="{00000000-0005-0000-0000-00006F000000}"/>
    <cellStyle name="Level0 10" xfId="113" xr:uid="{00000000-0005-0000-0000-000070000000}"/>
    <cellStyle name="Level0 2" xfId="114" xr:uid="{00000000-0005-0000-0000-000071000000}"/>
    <cellStyle name="Level0 2 2" xfId="115" xr:uid="{00000000-0005-0000-0000-000072000000}"/>
    <cellStyle name="Level0 3" xfId="116" xr:uid="{00000000-0005-0000-0000-000073000000}"/>
    <cellStyle name="Level0 3 2" xfId="117" xr:uid="{00000000-0005-0000-0000-000074000000}"/>
    <cellStyle name="Level0 4" xfId="118" xr:uid="{00000000-0005-0000-0000-000075000000}"/>
    <cellStyle name="Level0 4 2" xfId="119" xr:uid="{00000000-0005-0000-0000-000076000000}"/>
    <cellStyle name="Level0 5" xfId="120" xr:uid="{00000000-0005-0000-0000-000077000000}"/>
    <cellStyle name="Level0 6" xfId="121" xr:uid="{00000000-0005-0000-0000-000078000000}"/>
    <cellStyle name="Level0 7" xfId="122" xr:uid="{00000000-0005-0000-0000-000079000000}"/>
    <cellStyle name="Level0 7 2" xfId="123" xr:uid="{00000000-0005-0000-0000-00007A000000}"/>
    <cellStyle name="Level0 7 3" xfId="124" xr:uid="{00000000-0005-0000-0000-00007B000000}"/>
    <cellStyle name="Level0 8" xfId="125" xr:uid="{00000000-0005-0000-0000-00007C000000}"/>
    <cellStyle name="Level0 8 2" xfId="126" xr:uid="{00000000-0005-0000-0000-00007D000000}"/>
    <cellStyle name="Level0 8 3" xfId="127" xr:uid="{00000000-0005-0000-0000-00007E000000}"/>
    <cellStyle name="Level0 9" xfId="128" xr:uid="{00000000-0005-0000-0000-00007F000000}"/>
    <cellStyle name="Level0 9 2" xfId="129" xr:uid="{00000000-0005-0000-0000-000080000000}"/>
    <cellStyle name="Level0 9 3" xfId="130" xr:uid="{00000000-0005-0000-0000-000081000000}"/>
    <cellStyle name="Level0_Zvit rux-koshtiv 2010 Департамент " xfId="131" xr:uid="{00000000-0005-0000-0000-000082000000}"/>
    <cellStyle name="Level1" xfId="132" xr:uid="{00000000-0005-0000-0000-000083000000}"/>
    <cellStyle name="Level1 2" xfId="133" xr:uid="{00000000-0005-0000-0000-000084000000}"/>
    <cellStyle name="Level1-Numbers" xfId="134" xr:uid="{00000000-0005-0000-0000-000085000000}"/>
    <cellStyle name="Level1-Numbers 2" xfId="135" xr:uid="{00000000-0005-0000-0000-000086000000}"/>
    <cellStyle name="Level1-Numbers-Hide" xfId="136" xr:uid="{00000000-0005-0000-0000-000087000000}"/>
    <cellStyle name="Level2" xfId="137" xr:uid="{00000000-0005-0000-0000-000088000000}"/>
    <cellStyle name="Level2 2" xfId="138" xr:uid="{00000000-0005-0000-0000-000089000000}"/>
    <cellStyle name="Level2-Hide" xfId="139" xr:uid="{00000000-0005-0000-0000-00008A000000}"/>
    <cellStyle name="Level2-Hide 2" xfId="140" xr:uid="{00000000-0005-0000-0000-00008B000000}"/>
    <cellStyle name="Level2-Numbers" xfId="141" xr:uid="{00000000-0005-0000-0000-00008C000000}"/>
    <cellStyle name="Level2-Numbers 2" xfId="142" xr:uid="{00000000-0005-0000-0000-00008D000000}"/>
    <cellStyle name="Level2-Numbers-Hide" xfId="143" xr:uid="{00000000-0005-0000-0000-00008E000000}"/>
    <cellStyle name="Level3" xfId="144" xr:uid="{00000000-0005-0000-0000-00008F000000}"/>
    <cellStyle name="Level3 2" xfId="145" xr:uid="{00000000-0005-0000-0000-000090000000}"/>
    <cellStyle name="Level3 3" xfId="146" xr:uid="{00000000-0005-0000-0000-000091000000}"/>
    <cellStyle name="Level3_План департамент_2010_1207" xfId="147" xr:uid="{00000000-0005-0000-0000-000092000000}"/>
    <cellStyle name="Level3-Hide" xfId="148" xr:uid="{00000000-0005-0000-0000-000093000000}"/>
    <cellStyle name="Level3-Hide 2" xfId="149" xr:uid="{00000000-0005-0000-0000-000094000000}"/>
    <cellStyle name="Level3-Numbers" xfId="150" xr:uid="{00000000-0005-0000-0000-000095000000}"/>
    <cellStyle name="Level3-Numbers 2" xfId="151" xr:uid="{00000000-0005-0000-0000-000096000000}"/>
    <cellStyle name="Level3-Numbers 3" xfId="152" xr:uid="{00000000-0005-0000-0000-000097000000}"/>
    <cellStyle name="Level3-Numbers_План департамент_2010_1207" xfId="153" xr:uid="{00000000-0005-0000-0000-000098000000}"/>
    <cellStyle name="Level3-Numbers-Hide" xfId="154" xr:uid="{00000000-0005-0000-0000-000099000000}"/>
    <cellStyle name="Level4" xfId="155" xr:uid="{00000000-0005-0000-0000-00009A000000}"/>
    <cellStyle name="Level4 2" xfId="156" xr:uid="{00000000-0005-0000-0000-00009B000000}"/>
    <cellStyle name="Level4-Hide" xfId="157" xr:uid="{00000000-0005-0000-0000-00009C000000}"/>
    <cellStyle name="Level4-Hide 2" xfId="158" xr:uid="{00000000-0005-0000-0000-00009D000000}"/>
    <cellStyle name="Level4-Numbers" xfId="159" xr:uid="{00000000-0005-0000-0000-00009E000000}"/>
    <cellStyle name="Level4-Numbers 2" xfId="160" xr:uid="{00000000-0005-0000-0000-00009F000000}"/>
    <cellStyle name="Level4-Numbers-Hide" xfId="161" xr:uid="{00000000-0005-0000-0000-0000A0000000}"/>
    <cellStyle name="Level5" xfId="162" xr:uid="{00000000-0005-0000-0000-0000A1000000}"/>
    <cellStyle name="Level5 2" xfId="163" xr:uid="{00000000-0005-0000-0000-0000A2000000}"/>
    <cellStyle name="Level5-Hide" xfId="164" xr:uid="{00000000-0005-0000-0000-0000A3000000}"/>
    <cellStyle name="Level5-Hide 2" xfId="165" xr:uid="{00000000-0005-0000-0000-0000A4000000}"/>
    <cellStyle name="Level5-Numbers" xfId="166" xr:uid="{00000000-0005-0000-0000-0000A5000000}"/>
    <cellStyle name="Level5-Numbers 2" xfId="167" xr:uid="{00000000-0005-0000-0000-0000A6000000}"/>
    <cellStyle name="Level5-Numbers-Hide" xfId="168" xr:uid="{00000000-0005-0000-0000-0000A7000000}"/>
    <cellStyle name="Level6" xfId="169" xr:uid="{00000000-0005-0000-0000-0000A8000000}"/>
    <cellStyle name="Level6 2" xfId="170" xr:uid="{00000000-0005-0000-0000-0000A9000000}"/>
    <cellStyle name="Level6-Hide" xfId="171" xr:uid="{00000000-0005-0000-0000-0000AA000000}"/>
    <cellStyle name="Level6-Hide 2" xfId="172" xr:uid="{00000000-0005-0000-0000-0000AB000000}"/>
    <cellStyle name="Level6-Numbers" xfId="173" xr:uid="{00000000-0005-0000-0000-0000AC000000}"/>
    <cellStyle name="Level6-Numbers 2" xfId="174" xr:uid="{00000000-0005-0000-0000-0000AD000000}"/>
    <cellStyle name="Level7" xfId="175" xr:uid="{00000000-0005-0000-0000-0000AE000000}"/>
    <cellStyle name="Level7-Hide" xfId="176" xr:uid="{00000000-0005-0000-0000-0000AF000000}"/>
    <cellStyle name="Level7-Numbers" xfId="177" xr:uid="{00000000-0005-0000-0000-0000B0000000}"/>
    <cellStyle name="Linked Cell" xfId="178" xr:uid="{00000000-0005-0000-0000-0000B1000000}"/>
    <cellStyle name="Neutral" xfId="179" xr:uid="{00000000-0005-0000-0000-0000B2000000}"/>
    <cellStyle name="Normal 2" xfId="180" xr:uid="{00000000-0005-0000-0000-0000B3000000}"/>
    <cellStyle name="Normal_2005_03_15-Финансовый_БГ" xfId="181" xr:uid="{00000000-0005-0000-0000-0000B4000000}"/>
    <cellStyle name="Note" xfId="182" xr:uid="{00000000-0005-0000-0000-0000B5000000}"/>
    <cellStyle name="Number-Cells" xfId="183" xr:uid="{00000000-0005-0000-0000-0000B6000000}"/>
    <cellStyle name="Number-Cells-Column2" xfId="184" xr:uid="{00000000-0005-0000-0000-0000B7000000}"/>
    <cellStyle name="Number-Cells-Column5" xfId="185" xr:uid="{00000000-0005-0000-0000-0000B8000000}"/>
    <cellStyle name="Output" xfId="186" xr:uid="{00000000-0005-0000-0000-0000B9000000}"/>
    <cellStyle name="Row-Header" xfId="187" xr:uid="{00000000-0005-0000-0000-0000BA000000}"/>
    <cellStyle name="Row-Header 2" xfId="188" xr:uid="{00000000-0005-0000-0000-0000BB000000}"/>
    <cellStyle name="Title" xfId="189" xr:uid="{00000000-0005-0000-0000-0000BC000000}"/>
    <cellStyle name="Total" xfId="190" xr:uid="{00000000-0005-0000-0000-0000BD000000}"/>
    <cellStyle name="Warning Text" xfId="191" xr:uid="{00000000-0005-0000-0000-0000BE000000}"/>
    <cellStyle name="Акцент1 2" xfId="192" xr:uid="{00000000-0005-0000-0000-0000BF000000}"/>
    <cellStyle name="Акцент1 3" xfId="193" xr:uid="{00000000-0005-0000-0000-0000C0000000}"/>
    <cellStyle name="Акцент2 2" xfId="194" xr:uid="{00000000-0005-0000-0000-0000C1000000}"/>
    <cellStyle name="Акцент2 3" xfId="195" xr:uid="{00000000-0005-0000-0000-0000C2000000}"/>
    <cellStyle name="Акцент3 2" xfId="196" xr:uid="{00000000-0005-0000-0000-0000C3000000}"/>
    <cellStyle name="Акцент3 3" xfId="197" xr:uid="{00000000-0005-0000-0000-0000C4000000}"/>
    <cellStyle name="Акцент4 2" xfId="198" xr:uid="{00000000-0005-0000-0000-0000C5000000}"/>
    <cellStyle name="Акцент4 3" xfId="199" xr:uid="{00000000-0005-0000-0000-0000C6000000}"/>
    <cellStyle name="Акцент5 2" xfId="200" xr:uid="{00000000-0005-0000-0000-0000C7000000}"/>
    <cellStyle name="Акцент5 3" xfId="201" xr:uid="{00000000-0005-0000-0000-0000C8000000}"/>
    <cellStyle name="Акцент6 2" xfId="202" xr:uid="{00000000-0005-0000-0000-0000C9000000}"/>
    <cellStyle name="Акцент6 3" xfId="203" xr:uid="{00000000-0005-0000-0000-0000CA000000}"/>
    <cellStyle name="Ввод  2" xfId="204" xr:uid="{00000000-0005-0000-0000-0000CB000000}"/>
    <cellStyle name="Ввод  3" xfId="205" xr:uid="{00000000-0005-0000-0000-0000CC000000}"/>
    <cellStyle name="Вывод 2" xfId="206" xr:uid="{00000000-0005-0000-0000-0000CD000000}"/>
    <cellStyle name="Вывод 3" xfId="207" xr:uid="{00000000-0005-0000-0000-0000CE000000}"/>
    <cellStyle name="Вычисление 2" xfId="208" xr:uid="{00000000-0005-0000-0000-0000CF000000}"/>
    <cellStyle name="Вычисление 3" xfId="209" xr:uid="{00000000-0005-0000-0000-0000D0000000}"/>
    <cellStyle name="Денежный 2" xfId="210" xr:uid="{00000000-0005-0000-0000-0000D1000000}"/>
    <cellStyle name="Заголовок 1 2" xfId="211" xr:uid="{00000000-0005-0000-0000-0000D2000000}"/>
    <cellStyle name="Заголовок 1 3" xfId="212" xr:uid="{00000000-0005-0000-0000-0000D3000000}"/>
    <cellStyle name="Заголовок 2 2" xfId="213" xr:uid="{00000000-0005-0000-0000-0000D4000000}"/>
    <cellStyle name="Заголовок 2 3" xfId="214" xr:uid="{00000000-0005-0000-0000-0000D5000000}"/>
    <cellStyle name="Заголовок 3 2" xfId="215" xr:uid="{00000000-0005-0000-0000-0000D6000000}"/>
    <cellStyle name="Заголовок 3 3" xfId="216" xr:uid="{00000000-0005-0000-0000-0000D7000000}"/>
    <cellStyle name="Заголовок 4 2" xfId="217" xr:uid="{00000000-0005-0000-0000-0000D8000000}"/>
    <cellStyle name="Заголовок 4 3" xfId="218" xr:uid="{00000000-0005-0000-0000-0000D9000000}"/>
    <cellStyle name="Итог 2" xfId="219" xr:uid="{00000000-0005-0000-0000-0000DA000000}"/>
    <cellStyle name="Итог 3" xfId="220" xr:uid="{00000000-0005-0000-0000-0000DB000000}"/>
    <cellStyle name="Контрольная ячейка 2" xfId="221" xr:uid="{00000000-0005-0000-0000-0000DC000000}"/>
    <cellStyle name="Контрольная ячейка 3" xfId="222" xr:uid="{00000000-0005-0000-0000-0000DD000000}"/>
    <cellStyle name="Название 2" xfId="223" xr:uid="{00000000-0005-0000-0000-0000DE000000}"/>
    <cellStyle name="Название 3" xfId="224" xr:uid="{00000000-0005-0000-0000-0000DF000000}"/>
    <cellStyle name="Нейтральный 2" xfId="225" xr:uid="{00000000-0005-0000-0000-0000E0000000}"/>
    <cellStyle name="Нейтральный 3" xfId="226" xr:uid="{00000000-0005-0000-0000-0000E1000000}"/>
    <cellStyle name="Обычный" xfId="0" builtinId="0"/>
    <cellStyle name="Обычный 10" xfId="227" xr:uid="{00000000-0005-0000-0000-0000E3000000}"/>
    <cellStyle name="Обычный 11" xfId="228" xr:uid="{00000000-0005-0000-0000-0000E4000000}"/>
    <cellStyle name="Обычный 12" xfId="229" xr:uid="{00000000-0005-0000-0000-0000E5000000}"/>
    <cellStyle name="Обычный 13" xfId="230" xr:uid="{00000000-0005-0000-0000-0000E6000000}"/>
    <cellStyle name="Обычный 14" xfId="231" xr:uid="{00000000-0005-0000-0000-0000E7000000}"/>
    <cellStyle name="Обычный 15" xfId="232" xr:uid="{00000000-0005-0000-0000-0000E8000000}"/>
    <cellStyle name="Обычный 16" xfId="233" xr:uid="{00000000-0005-0000-0000-0000E9000000}"/>
    <cellStyle name="Обычный 17" xfId="234" xr:uid="{00000000-0005-0000-0000-0000EA000000}"/>
    <cellStyle name="Обычный 18" xfId="235" xr:uid="{00000000-0005-0000-0000-0000EB000000}"/>
    <cellStyle name="Обычный 2" xfId="236" xr:uid="{00000000-0005-0000-0000-0000EC000000}"/>
    <cellStyle name="Обычный 2 10" xfId="237" xr:uid="{00000000-0005-0000-0000-0000ED000000}"/>
    <cellStyle name="Обычный 2 11" xfId="238" xr:uid="{00000000-0005-0000-0000-0000EE000000}"/>
    <cellStyle name="Обычный 2 12" xfId="239" xr:uid="{00000000-0005-0000-0000-0000EF000000}"/>
    <cellStyle name="Обычный 2 13" xfId="240" xr:uid="{00000000-0005-0000-0000-0000F0000000}"/>
    <cellStyle name="Обычный 2 14" xfId="241" xr:uid="{00000000-0005-0000-0000-0000F1000000}"/>
    <cellStyle name="Обычный 2 15" xfId="242" xr:uid="{00000000-0005-0000-0000-0000F2000000}"/>
    <cellStyle name="Обычный 2 16" xfId="243" xr:uid="{00000000-0005-0000-0000-0000F3000000}"/>
    <cellStyle name="Обычный 2 2" xfId="244" xr:uid="{00000000-0005-0000-0000-0000F4000000}"/>
    <cellStyle name="Обычный 2 2 2" xfId="245" xr:uid="{00000000-0005-0000-0000-0000F5000000}"/>
    <cellStyle name="Обычный 2 2 3" xfId="246" xr:uid="{00000000-0005-0000-0000-0000F6000000}"/>
    <cellStyle name="Обычный 2 2_Расшифровка прочих" xfId="247" xr:uid="{00000000-0005-0000-0000-0000F7000000}"/>
    <cellStyle name="Обычный 2 3" xfId="248" xr:uid="{00000000-0005-0000-0000-0000F8000000}"/>
    <cellStyle name="Обычный 2 4" xfId="249" xr:uid="{00000000-0005-0000-0000-0000F9000000}"/>
    <cellStyle name="Обычный 2 5" xfId="250" xr:uid="{00000000-0005-0000-0000-0000FA000000}"/>
    <cellStyle name="Обычный 2 6" xfId="251" xr:uid="{00000000-0005-0000-0000-0000FB000000}"/>
    <cellStyle name="Обычный 2 7" xfId="252" xr:uid="{00000000-0005-0000-0000-0000FC000000}"/>
    <cellStyle name="Обычный 2 8" xfId="253" xr:uid="{00000000-0005-0000-0000-0000FD000000}"/>
    <cellStyle name="Обычный 2 9" xfId="254" xr:uid="{00000000-0005-0000-0000-0000FE000000}"/>
    <cellStyle name="Обычный 2_2604-2010" xfId="255" xr:uid="{00000000-0005-0000-0000-0000FF000000}"/>
    <cellStyle name="Обычный 3" xfId="256" xr:uid="{00000000-0005-0000-0000-000000010000}"/>
    <cellStyle name="Обычный 3 10" xfId="257" xr:uid="{00000000-0005-0000-0000-000001010000}"/>
    <cellStyle name="Обычный 3 11" xfId="258" xr:uid="{00000000-0005-0000-0000-000002010000}"/>
    <cellStyle name="Обычный 3 12" xfId="259" xr:uid="{00000000-0005-0000-0000-000003010000}"/>
    <cellStyle name="Обычный 3 13" xfId="260" xr:uid="{00000000-0005-0000-0000-000004010000}"/>
    <cellStyle name="Обычный 3 14" xfId="261" xr:uid="{00000000-0005-0000-0000-000005010000}"/>
    <cellStyle name="Обычный 3 2" xfId="262" xr:uid="{00000000-0005-0000-0000-000006010000}"/>
    <cellStyle name="Обычный 3 3" xfId="263" xr:uid="{00000000-0005-0000-0000-000007010000}"/>
    <cellStyle name="Обычный 3 4" xfId="264" xr:uid="{00000000-0005-0000-0000-000008010000}"/>
    <cellStyle name="Обычный 3 5" xfId="265" xr:uid="{00000000-0005-0000-0000-000009010000}"/>
    <cellStyle name="Обычный 3 6" xfId="266" xr:uid="{00000000-0005-0000-0000-00000A010000}"/>
    <cellStyle name="Обычный 3 7" xfId="267" xr:uid="{00000000-0005-0000-0000-00000B010000}"/>
    <cellStyle name="Обычный 3 8" xfId="268" xr:uid="{00000000-0005-0000-0000-00000C010000}"/>
    <cellStyle name="Обычный 3 9" xfId="269" xr:uid="{00000000-0005-0000-0000-00000D010000}"/>
    <cellStyle name="Обычный 3_Дефицит_7 млрд_0608_бс" xfId="270" xr:uid="{00000000-0005-0000-0000-00000E010000}"/>
    <cellStyle name="Обычный 4" xfId="271" xr:uid="{00000000-0005-0000-0000-00000F010000}"/>
    <cellStyle name="Обычный 5" xfId="272" xr:uid="{00000000-0005-0000-0000-000010010000}"/>
    <cellStyle name="Обычный 5 2" xfId="273" xr:uid="{00000000-0005-0000-0000-000011010000}"/>
    <cellStyle name="Обычный 6" xfId="274" xr:uid="{00000000-0005-0000-0000-000012010000}"/>
    <cellStyle name="Обычный 6 2" xfId="275" xr:uid="{00000000-0005-0000-0000-000013010000}"/>
    <cellStyle name="Обычный 6 3" xfId="276" xr:uid="{00000000-0005-0000-0000-000014010000}"/>
    <cellStyle name="Обычный 6 4" xfId="277" xr:uid="{00000000-0005-0000-0000-000015010000}"/>
    <cellStyle name="Обычный 6_Дефицит_7 млрд_0608_бс" xfId="278" xr:uid="{00000000-0005-0000-0000-000016010000}"/>
    <cellStyle name="Обычный 7" xfId="279" xr:uid="{00000000-0005-0000-0000-000017010000}"/>
    <cellStyle name="Обычный 7 2" xfId="280" xr:uid="{00000000-0005-0000-0000-000018010000}"/>
    <cellStyle name="Обычный 8" xfId="281" xr:uid="{00000000-0005-0000-0000-000019010000}"/>
    <cellStyle name="Обычный 9" xfId="282" xr:uid="{00000000-0005-0000-0000-00001A010000}"/>
    <cellStyle name="Обычный 9 2" xfId="283" xr:uid="{00000000-0005-0000-0000-00001B010000}"/>
    <cellStyle name="Плохой 2" xfId="284" xr:uid="{00000000-0005-0000-0000-00001C010000}"/>
    <cellStyle name="Плохой 3" xfId="285" xr:uid="{00000000-0005-0000-0000-00001D010000}"/>
    <cellStyle name="Пояснение 2" xfId="286" xr:uid="{00000000-0005-0000-0000-00001E010000}"/>
    <cellStyle name="Пояснение 3" xfId="287" xr:uid="{00000000-0005-0000-0000-00001F010000}"/>
    <cellStyle name="Примечание 2" xfId="288" xr:uid="{00000000-0005-0000-0000-000020010000}"/>
    <cellStyle name="Примечание 3" xfId="289" xr:uid="{00000000-0005-0000-0000-000021010000}"/>
    <cellStyle name="Процентный 2" xfId="290" xr:uid="{00000000-0005-0000-0000-000022010000}"/>
    <cellStyle name="Процентный 2 10" xfId="291" xr:uid="{00000000-0005-0000-0000-000023010000}"/>
    <cellStyle name="Процентный 2 11" xfId="292" xr:uid="{00000000-0005-0000-0000-000024010000}"/>
    <cellStyle name="Процентный 2 12" xfId="293" xr:uid="{00000000-0005-0000-0000-000025010000}"/>
    <cellStyle name="Процентный 2 13" xfId="294" xr:uid="{00000000-0005-0000-0000-000026010000}"/>
    <cellStyle name="Процентный 2 14" xfId="295" xr:uid="{00000000-0005-0000-0000-000027010000}"/>
    <cellStyle name="Процентный 2 15" xfId="296" xr:uid="{00000000-0005-0000-0000-000028010000}"/>
    <cellStyle name="Процентный 2 16" xfId="297" xr:uid="{00000000-0005-0000-0000-000029010000}"/>
    <cellStyle name="Процентный 2 2" xfId="298" xr:uid="{00000000-0005-0000-0000-00002A010000}"/>
    <cellStyle name="Процентный 2 3" xfId="299" xr:uid="{00000000-0005-0000-0000-00002B010000}"/>
    <cellStyle name="Процентный 2 4" xfId="300" xr:uid="{00000000-0005-0000-0000-00002C010000}"/>
    <cellStyle name="Процентный 2 5" xfId="301" xr:uid="{00000000-0005-0000-0000-00002D010000}"/>
    <cellStyle name="Процентный 2 6" xfId="302" xr:uid="{00000000-0005-0000-0000-00002E010000}"/>
    <cellStyle name="Процентный 2 7" xfId="303" xr:uid="{00000000-0005-0000-0000-00002F010000}"/>
    <cellStyle name="Процентный 2 8" xfId="304" xr:uid="{00000000-0005-0000-0000-000030010000}"/>
    <cellStyle name="Процентный 2 9" xfId="305" xr:uid="{00000000-0005-0000-0000-000031010000}"/>
    <cellStyle name="Процентный 3" xfId="306" xr:uid="{00000000-0005-0000-0000-000032010000}"/>
    <cellStyle name="Процентный 4" xfId="307" xr:uid="{00000000-0005-0000-0000-000033010000}"/>
    <cellStyle name="Процентный 4 2" xfId="308" xr:uid="{00000000-0005-0000-0000-000034010000}"/>
    <cellStyle name="Связанная ячейка 2" xfId="309" xr:uid="{00000000-0005-0000-0000-000035010000}"/>
    <cellStyle name="Связанная ячейка 3" xfId="310" xr:uid="{00000000-0005-0000-0000-000036010000}"/>
    <cellStyle name="Стиль 1" xfId="311" xr:uid="{00000000-0005-0000-0000-000037010000}"/>
    <cellStyle name="Стиль 1 2" xfId="312" xr:uid="{00000000-0005-0000-0000-000038010000}"/>
    <cellStyle name="Стиль 1 3" xfId="313" xr:uid="{00000000-0005-0000-0000-000039010000}"/>
    <cellStyle name="Стиль 1 4" xfId="314" xr:uid="{00000000-0005-0000-0000-00003A010000}"/>
    <cellStyle name="Стиль 1 5" xfId="315" xr:uid="{00000000-0005-0000-0000-00003B010000}"/>
    <cellStyle name="Стиль 1 6" xfId="316" xr:uid="{00000000-0005-0000-0000-00003C010000}"/>
    <cellStyle name="Стиль 1 7" xfId="317" xr:uid="{00000000-0005-0000-0000-00003D010000}"/>
    <cellStyle name="Текст предупреждения 2" xfId="318" xr:uid="{00000000-0005-0000-0000-00003E010000}"/>
    <cellStyle name="Текст предупреждения 3" xfId="319" xr:uid="{00000000-0005-0000-0000-00003F010000}"/>
    <cellStyle name="Тысячи [0]_1.62" xfId="320" xr:uid="{00000000-0005-0000-0000-000040010000}"/>
    <cellStyle name="Тысячи_1.62" xfId="321" xr:uid="{00000000-0005-0000-0000-000041010000}"/>
    <cellStyle name="Финансовый 2" xfId="322" xr:uid="{00000000-0005-0000-0000-000042010000}"/>
    <cellStyle name="Финансовый 2 10" xfId="323" xr:uid="{00000000-0005-0000-0000-000043010000}"/>
    <cellStyle name="Финансовый 2 11" xfId="324" xr:uid="{00000000-0005-0000-0000-000044010000}"/>
    <cellStyle name="Финансовый 2 12" xfId="325" xr:uid="{00000000-0005-0000-0000-000045010000}"/>
    <cellStyle name="Финансовый 2 13" xfId="326" xr:uid="{00000000-0005-0000-0000-000046010000}"/>
    <cellStyle name="Финансовый 2 14" xfId="327" xr:uid="{00000000-0005-0000-0000-000047010000}"/>
    <cellStyle name="Финансовый 2 15" xfId="328" xr:uid="{00000000-0005-0000-0000-000048010000}"/>
    <cellStyle name="Финансовый 2 16" xfId="329" xr:uid="{00000000-0005-0000-0000-000049010000}"/>
    <cellStyle name="Финансовый 2 17" xfId="330" xr:uid="{00000000-0005-0000-0000-00004A010000}"/>
    <cellStyle name="Финансовый 2 2" xfId="331" xr:uid="{00000000-0005-0000-0000-00004B010000}"/>
    <cellStyle name="Финансовый 2 3" xfId="332" xr:uid="{00000000-0005-0000-0000-00004C010000}"/>
    <cellStyle name="Финансовый 2 4" xfId="333" xr:uid="{00000000-0005-0000-0000-00004D010000}"/>
    <cellStyle name="Финансовый 2 5" xfId="334" xr:uid="{00000000-0005-0000-0000-00004E010000}"/>
    <cellStyle name="Финансовый 2 6" xfId="335" xr:uid="{00000000-0005-0000-0000-00004F010000}"/>
    <cellStyle name="Финансовый 2 7" xfId="336" xr:uid="{00000000-0005-0000-0000-000050010000}"/>
    <cellStyle name="Финансовый 2 8" xfId="337" xr:uid="{00000000-0005-0000-0000-000051010000}"/>
    <cellStyle name="Финансовый 2 9" xfId="338" xr:uid="{00000000-0005-0000-0000-000052010000}"/>
    <cellStyle name="Финансовый 3" xfId="339" xr:uid="{00000000-0005-0000-0000-000053010000}"/>
    <cellStyle name="Финансовый 3 2" xfId="340" xr:uid="{00000000-0005-0000-0000-000054010000}"/>
    <cellStyle name="Финансовый 4" xfId="341" xr:uid="{00000000-0005-0000-0000-000055010000}"/>
    <cellStyle name="Финансовый 4 2" xfId="342" xr:uid="{00000000-0005-0000-0000-000056010000}"/>
    <cellStyle name="Финансовый 4 3" xfId="343" xr:uid="{00000000-0005-0000-0000-000057010000}"/>
    <cellStyle name="Финансовый 5" xfId="344" xr:uid="{00000000-0005-0000-0000-000058010000}"/>
    <cellStyle name="Финансовый 6" xfId="345" xr:uid="{00000000-0005-0000-0000-000059010000}"/>
    <cellStyle name="Финансовый 7" xfId="346" xr:uid="{00000000-0005-0000-0000-00005A010000}"/>
    <cellStyle name="Хороший 2" xfId="347" xr:uid="{00000000-0005-0000-0000-00005B010000}"/>
    <cellStyle name="Хороший 3" xfId="348" xr:uid="{00000000-0005-0000-0000-00005C010000}"/>
    <cellStyle name="числовой" xfId="349" xr:uid="{00000000-0005-0000-0000-00005D010000}"/>
    <cellStyle name="Ю" xfId="350" xr:uid="{00000000-0005-0000-0000-00005E010000}"/>
    <cellStyle name="Ю-FreeSet_10" xfId="351" xr:uid="{00000000-0005-0000-0000-00005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93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AF354"/>
  <sheetViews>
    <sheetView tabSelected="1" topLeftCell="A42" zoomScale="85" zoomScaleNormal="75" zoomScaleSheetLayoutView="70" workbookViewId="0">
      <selection activeCell="R84" sqref="R84"/>
    </sheetView>
  </sheetViews>
  <sheetFormatPr defaultColWidth="9.109375" defaultRowHeight="18"/>
  <cols>
    <col min="1" max="1" width="61.6640625" style="3" customWidth="1"/>
    <col min="2" max="2" width="11.109375" style="60" customWidth="1"/>
    <col min="3" max="4" width="15" style="60" customWidth="1"/>
    <col min="5" max="5" width="14.33203125" style="3" customWidth="1"/>
    <col min="6" max="6" width="12.33203125" style="3" customWidth="1"/>
    <col min="7" max="7" width="13.44140625" style="3" customWidth="1"/>
    <col min="8" max="8" width="15.88671875" style="3" customWidth="1"/>
    <col min="9" max="9" width="17.88671875" style="3" customWidth="1"/>
    <col min="10" max="10" width="14" style="3" customWidth="1"/>
    <col min="11" max="11" width="16.109375" style="3" customWidth="1"/>
    <col min="12" max="12" width="12.109375" style="3" bestFit="1" customWidth="1"/>
    <col min="13" max="16384" width="9.109375" style="3"/>
  </cols>
  <sheetData>
    <row r="1" spans="1:9" ht="26.4" customHeight="1">
      <c r="A1" s="54"/>
      <c r="F1" s="47"/>
      <c r="G1" s="83" t="s">
        <v>84</v>
      </c>
      <c r="H1" s="83"/>
      <c r="I1" s="83"/>
    </row>
    <row r="2" spans="1:9" ht="39.75" customHeight="1">
      <c r="G2" s="105" t="s">
        <v>111</v>
      </c>
      <c r="H2" s="105"/>
      <c r="I2" s="105"/>
    </row>
    <row r="3" spans="1:9" ht="14.4" customHeight="1">
      <c r="A3" s="17"/>
      <c r="G3" s="106" t="s">
        <v>97</v>
      </c>
      <c r="H3" s="106"/>
      <c r="I3" s="106"/>
    </row>
    <row r="4" spans="1:9" ht="21" customHeight="1">
      <c r="A4" s="61"/>
      <c r="G4" s="107" t="s">
        <v>98</v>
      </c>
      <c r="H4" s="107"/>
      <c r="I4" s="107"/>
    </row>
    <row r="5" spans="1:9">
      <c r="G5" s="98" t="s">
        <v>99</v>
      </c>
      <c r="H5" s="98"/>
      <c r="I5" s="98"/>
    </row>
    <row r="6" spans="1:9">
      <c r="G6" s="79"/>
      <c r="H6" s="79"/>
    </row>
    <row r="7" spans="1:9" ht="11.4" customHeight="1">
      <c r="G7" s="98" t="s">
        <v>100</v>
      </c>
      <c r="H7" s="98"/>
    </row>
    <row r="8" spans="1:9" ht="11.4" customHeight="1">
      <c r="G8" s="55"/>
      <c r="H8" s="55"/>
    </row>
    <row r="9" spans="1:9">
      <c r="H9" s="11" t="s">
        <v>85</v>
      </c>
      <c r="I9" s="58"/>
    </row>
    <row r="10" spans="1:9">
      <c r="H10" s="11" t="s">
        <v>130</v>
      </c>
      <c r="I10" s="58" t="s">
        <v>31</v>
      </c>
    </row>
    <row r="11" spans="1:9">
      <c r="H11" s="11" t="s">
        <v>34</v>
      </c>
      <c r="I11" s="58"/>
    </row>
    <row r="12" spans="1:9">
      <c r="H12" s="11" t="s">
        <v>35</v>
      </c>
      <c r="I12" s="58"/>
    </row>
    <row r="13" spans="1:9">
      <c r="H13" s="99" t="s">
        <v>36</v>
      </c>
      <c r="I13" s="100"/>
    </row>
    <row r="15" spans="1:9" ht="17.25" customHeight="1">
      <c r="A15" s="92" t="s">
        <v>142</v>
      </c>
      <c r="B15" s="101"/>
      <c r="C15" s="101"/>
      <c r="D15" s="101"/>
      <c r="E15" s="101"/>
      <c r="F15" s="93"/>
      <c r="G15" s="99" t="s">
        <v>25</v>
      </c>
      <c r="H15" s="102"/>
      <c r="I15" s="100"/>
    </row>
    <row r="16" spans="1:9" ht="8.25" hidden="1" customHeight="1">
      <c r="B16" s="103"/>
      <c r="C16" s="103"/>
      <c r="D16" s="103"/>
      <c r="E16" s="103"/>
      <c r="H16" s="104" t="s">
        <v>25</v>
      </c>
      <c r="I16" s="104"/>
    </row>
    <row r="17" spans="1:9" ht="129.75" customHeight="1">
      <c r="A17" s="57" t="s">
        <v>7</v>
      </c>
      <c r="B17" s="97" t="s">
        <v>88</v>
      </c>
      <c r="C17" s="97"/>
      <c r="D17" s="97"/>
      <c r="E17" s="97"/>
      <c r="F17" s="97"/>
      <c r="G17" s="92" t="s">
        <v>21</v>
      </c>
      <c r="H17" s="93"/>
      <c r="I17" s="30" t="s">
        <v>89</v>
      </c>
    </row>
    <row r="18" spans="1:9">
      <c r="A18" s="57" t="s">
        <v>8</v>
      </c>
      <c r="B18" s="91" t="s">
        <v>80</v>
      </c>
      <c r="C18" s="91"/>
      <c r="D18" s="91"/>
      <c r="E18" s="91"/>
      <c r="F18" s="15"/>
      <c r="G18" s="92" t="s">
        <v>20</v>
      </c>
      <c r="H18" s="93"/>
      <c r="I18" s="58">
        <v>150</v>
      </c>
    </row>
    <row r="19" spans="1:9" ht="25.95" customHeight="1">
      <c r="A19" s="57" t="s">
        <v>13</v>
      </c>
      <c r="B19" s="91" t="s">
        <v>90</v>
      </c>
      <c r="C19" s="91"/>
      <c r="D19" s="91"/>
      <c r="E19" s="91"/>
      <c r="F19" s="15"/>
      <c r="G19" s="92" t="s">
        <v>95</v>
      </c>
      <c r="H19" s="93"/>
      <c r="I19" s="31" t="s">
        <v>96</v>
      </c>
    </row>
    <row r="20" spans="1:9">
      <c r="A20" s="57" t="s">
        <v>10</v>
      </c>
      <c r="B20" s="91" t="s">
        <v>109</v>
      </c>
      <c r="C20" s="91"/>
      <c r="D20" s="91"/>
      <c r="E20" s="91"/>
      <c r="F20" s="16"/>
      <c r="G20" s="92" t="s">
        <v>3</v>
      </c>
      <c r="H20" s="93"/>
      <c r="I20" s="58"/>
    </row>
    <row r="21" spans="1:9">
      <c r="A21" s="57" t="s">
        <v>9</v>
      </c>
      <c r="B21" s="91" t="s">
        <v>91</v>
      </c>
      <c r="C21" s="91"/>
      <c r="D21" s="91"/>
      <c r="E21" s="91"/>
      <c r="F21" s="16"/>
      <c r="G21" s="92" t="s">
        <v>4</v>
      </c>
      <c r="H21" s="93"/>
      <c r="I21" s="58" t="s">
        <v>94</v>
      </c>
    </row>
    <row r="22" spans="1:9" ht="18" customHeight="1">
      <c r="A22" s="57" t="s">
        <v>32</v>
      </c>
      <c r="B22" s="91" t="s">
        <v>81</v>
      </c>
      <c r="C22" s="91"/>
      <c r="D22" s="91"/>
      <c r="E22" s="91"/>
      <c r="F22" s="16"/>
      <c r="G22" s="94" t="s">
        <v>22</v>
      </c>
      <c r="H22" s="95"/>
      <c r="I22" s="59" t="s">
        <v>31</v>
      </c>
    </row>
    <row r="23" spans="1:9" ht="18" customHeight="1">
      <c r="A23" s="57" t="s">
        <v>14</v>
      </c>
      <c r="B23" s="91" t="s">
        <v>80</v>
      </c>
      <c r="C23" s="91"/>
      <c r="D23" s="91"/>
      <c r="E23" s="91"/>
      <c r="F23" s="16"/>
      <c r="G23" s="94" t="s">
        <v>23</v>
      </c>
      <c r="H23" s="95"/>
      <c r="I23" s="8"/>
    </row>
    <row r="24" spans="1:9">
      <c r="A24" s="57" t="s">
        <v>18</v>
      </c>
      <c r="B24" s="90">
        <v>28.25</v>
      </c>
      <c r="C24" s="90"/>
      <c r="D24" s="90"/>
      <c r="E24" s="90"/>
      <c r="F24" s="16"/>
      <c r="G24" s="16"/>
      <c r="H24" s="16"/>
      <c r="I24" s="19"/>
    </row>
    <row r="25" spans="1:9" ht="44.4" customHeight="1">
      <c r="A25" s="57" t="s">
        <v>5</v>
      </c>
      <c r="B25" s="90" t="s">
        <v>92</v>
      </c>
      <c r="C25" s="90"/>
      <c r="D25" s="90"/>
      <c r="E25" s="90"/>
      <c r="F25" s="90"/>
      <c r="G25" s="15"/>
      <c r="H25" s="15"/>
      <c r="I25" s="18"/>
    </row>
    <row r="26" spans="1:9">
      <c r="A26" s="57" t="s">
        <v>6</v>
      </c>
      <c r="B26" s="96" t="s">
        <v>122</v>
      </c>
      <c r="C26" s="96"/>
      <c r="D26" s="96"/>
      <c r="E26" s="96"/>
      <c r="F26" s="16"/>
      <c r="G26" s="16"/>
      <c r="H26" s="16"/>
      <c r="I26" s="19"/>
    </row>
    <row r="27" spans="1:9">
      <c r="A27" s="57" t="s">
        <v>30</v>
      </c>
      <c r="B27" s="90" t="s">
        <v>93</v>
      </c>
      <c r="C27" s="90"/>
      <c r="D27" s="90"/>
      <c r="E27" s="90"/>
      <c r="F27" s="15"/>
      <c r="G27" s="15"/>
      <c r="H27" s="15"/>
      <c r="I27" s="18"/>
    </row>
    <row r="29" spans="1:9">
      <c r="A29" s="86" t="s">
        <v>134</v>
      </c>
      <c r="B29" s="86"/>
      <c r="C29" s="86"/>
      <c r="D29" s="86"/>
      <c r="E29" s="86"/>
      <c r="F29" s="86"/>
      <c r="G29" s="86"/>
      <c r="H29" s="86"/>
      <c r="I29" s="86"/>
    </row>
    <row r="30" spans="1:9">
      <c r="A30" s="86" t="s">
        <v>143</v>
      </c>
      <c r="B30" s="86"/>
      <c r="C30" s="86"/>
      <c r="D30" s="86"/>
      <c r="E30" s="86"/>
      <c r="F30" s="86"/>
      <c r="G30" s="86"/>
      <c r="H30" s="86"/>
      <c r="I30" s="86"/>
    </row>
    <row r="31" spans="1:9" ht="18.75" customHeight="1">
      <c r="A31" s="87" t="s">
        <v>133</v>
      </c>
      <c r="B31" s="87"/>
      <c r="C31" s="87"/>
      <c r="D31" s="87"/>
      <c r="E31" s="87"/>
      <c r="F31" s="87"/>
      <c r="G31" s="87"/>
      <c r="H31" s="87"/>
      <c r="I31" s="87"/>
    </row>
    <row r="32" spans="1:9" ht="34.200000000000003" customHeight="1">
      <c r="A32" s="88" t="s">
        <v>26</v>
      </c>
      <c r="B32" s="89" t="s">
        <v>11</v>
      </c>
      <c r="C32" s="89" t="s">
        <v>144</v>
      </c>
      <c r="D32" s="89" t="s">
        <v>145</v>
      </c>
      <c r="E32" s="89" t="s">
        <v>146</v>
      </c>
      <c r="F32" s="89" t="s">
        <v>121</v>
      </c>
      <c r="G32" s="89"/>
      <c r="H32" s="89"/>
      <c r="I32" s="89"/>
    </row>
    <row r="33" spans="1:26" ht="78.75" customHeight="1">
      <c r="A33" s="88"/>
      <c r="B33" s="89"/>
      <c r="C33" s="89"/>
      <c r="D33" s="89"/>
      <c r="E33" s="89"/>
      <c r="F33" s="10" t="s">
        <v>117</v>
      </c>
      <c r="G33" s="10" t="s">
        <v>118</v>
      </c>
      <c r="H33" s="10" t="s">
        <v>119</v>
      </c>
      <c r="I33" s="10" t="s">
        <v>120</v>
      </c>
    </row>
    <row r="34" spans="1:26">
      <c r="A34" s="58">
        <v>1</v>
      </c>
      <c r="B34" s="59">
        <v>2</v>
      </c>
      <c r="C34" s="59">
        <v>3</v>
      </c>
      <c r="D34" s="59">
        <v>4</v>
      </c>
      <c r="E34" s="59">
        <v>5</v>
      </c>
      <c r="F34" s="59">
        <v>6</v>
      </c>
      <c r="G34" s="59">
        <v>7</v>
      </c>
      <c r="H34" s="59">
        <v>8</v>
      </c>
      <c r="I34" s="59">
        <v>9</v>
      </c>
    </row>
    <row r="35" spans="1:26">
      <c r="A35" s="76" t="s">
        <v>33</v>
      </c>
      <c r="B35" s="76"/>
      <c r="C35" s="76"/>
      <c r="D35" s="76"/>
      <c r="E35" s="76"/>
      <c r="F35" s="76"/>
      <c r="G35" s="76"/>
      <c r="H35" s="76"/>
      <c r="I35" s="77"/>
    </row>
    <row r="36" spans="1:26" s="4" customFormat="1" ht="17.399999999999999">
      <c r="A36" s="80" t="s">
        <v>40</v>
      </c>
      <c r="B36" s="80"/>
      <c r="C36" s="80"/>
      <c r="D36" s="80"/>
      <c r="E36" s="80"/>
      <c r="F36" s="80"/>
      <c r="G36" s="80"/>
      <c r="H36" s="80"/>
      <c r="I36" s="80"/>
    </row>
    <row r="37" spans="1:26" s="4" customFormat="1" ht="36">
      <c r="A37" s="5" t="s">
        <v>37</v>
      </c>
      <c r="B37" s="6">
        <v>100</v>
      </c>
      <c r="C37" s="32">
        <v>504.1</v>
      </c>
      <c r="D37" s="32">
        <v>532.9</v>
      </c>
      <c r="E37" s="32">
        <f>SUM(F37:I37)</f>
        <v>594.4</v>
      </c>
      <c r="F37" s="32">
        <v>140.4</v>
      </c>
      <c r="G37" s="32">
        <v>158.19999999999999</v>
      </c>
      <c r="H37" s="32">
        <v>159.69999999999999</v>
      </c>
      <c r="I37" s="32">
        <v>136.1</v>
      </c>
      <c r="J37" s="81"/>
      <c r="K37" s="82"/>
      <c r="L37" s="82"/>
      <c r="M37" s="82"/>
    </row>
    <row r="38" spans="1:26" s="4" customFormat="1" ht="72" hidden="1">
      <c r="A38" s="5" t="s">
        <v>86</v>
      </c>
      <c r="B38" s="6">
        <v>110</v>
      </c>
      <c r="C38" s="32">
        <v>0</v>
      </c>
      <c r="D38" s="32">
        <v>0</v>
      </c>
      <c r="E38" s="32">
        <f t="shared" ref="E38:E47" si="0">SUM(F38:I38)</f>
        <v>0</v>
      </c>
      <c r="F38" s="32">
        <v>0</v>
      </c>
      <c r="G38" s="32">
        <v>0</v>
      </c>
      <c r="H38" s="32">
        <v>0</v>
      </c>
      <c r="I38" s="32">
        <v>0</v>
      </c>
      <c r="J38" s="41"/>
    </row>
    <row r="39" spans="1:26" s="4" customFormat="1" ht="90">
      <c r="A39" s="5" t="s">
        <v>126</v>
      </c>
      <c r="B39" s="6">
        <v>120</v>
      </c>
      <c r="C39" s="32">
        <v>5200</v>
      </c>
      <c r="D39" s="32">
        <v>5200</v>
      </c>
      <c r="E39" s="32">
        <f>SUM(F39:I39)</f>
        <v>5300</v>
      </c>
      <c r="F39" s="32">
        <v>1153</v>
      </c>
      <c r="G39" s="32">
        <v>1404.5</v>
      </c>
      <c r="H39" s="32">
        <v>1409.6</v>
      </c>
      <c r="I39" s="32">
        <v>1332.9</v>
      </c>
      <c r="J39" s="41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</row>
    <row r="40" spans="1:26" s="4" customFormat="1">
      <c r="A40" s="5" t="s">
        <v>128</v>
      </c>
      <c r="B40" s="6">
        <v>130</v>
      </c>
      <c r="C40" s="32">
        <v>5</v>
      </c>
      <c r="D40" s="32">
        <v>418</v>
      </c>
      <c r="E40" s="32">
        <f>SUM(F40:I40)</f>
        <v>420.8</v>
      </c>
      <c r="F40" s="32">
        <v>0</v>
      </c>
      <c r="G40" s="32">
        <v>8.6</v>
      </c>
      <c r="H40" s="32">
        <v>0</v>
      </c>
      <c r="I40" s="32">
        <v>412.2</v>
      </c>
      <c r="J40" s="41"/>
      <c r="K40" s="4" t="s">
        <v>147</v>
      </c>
    </row>
    <row r="41" spans="1:26" s="4" customFormat="1" ht="44.4" customHeight="1">
      <c r="A41" s="53" t="s">
        <v>135</v>
      </c>
      <c r="B41" s="6" t="s">
        <v>136</v>
      </c>
      <c r="C41" s="32">
        <v>468.5</v>
      </c>
      <c r="D41" s="32">
        <v>832.9</v>
      </c>
      <c r="E41" s="32">
        <f>SUM(F41:I41)</f>
        <v>464.70000000000005</v>
      </c>
      <c r="F41" s="32">
        <v>25.9</v>
      </c>
      <c r="G41" s="32">
        <v>94.4</v>
      </c>
      <c r="H41" s="32">
        <v>173</v>
      </c>
      <c r="I41" s="32">
        <v>171.4</v>
      </c>
      <c r="J41" s="41"/>
    </row>
    <row r="42" spans="1:26" s="4" customFormat="1">
      <c r="A42" s="5" t="s">
        <v>129</v>
      </c>
      <c r="B42" s="6">
        <v>140</v>
      </c>
      <c r="C42" s="32">
        <f>C43+C44</f>
        <v>399.7</v>
      </c>
      <c r="D42" s="32">
        <f>D43+D44</f>
        <v>405.9</v>
      </c>
      <c r="E42" s="32">
        <f t="shared" ref="E42:E44" si="1">SUM(F42:I42)</f>
        <v>413.59999999999997</v>
      </c>
      <c r="F42" s="32">
        <f>F43+F44</f>
        <v>101.8</v>
      </c>
      <c r="G42" s="32">
        <f>G43+G44</f>
        <v>101.8</v>
      </c>
      <c r="H42" s="32">
        <f>H43+H44</f>
        <v>101.8</v>
      </c>
      <c r="I42" s="32">
        <f>I43+I44</f>
        <v>108.2</v>
      </c>
      <c r="J42" s="41"/>
      <c r="S42" s="84"/>
      <c r="T42" s="84"/>
      <c r="U42" s="84"/>
      <c r="V42" s="84"/>
      <c r="W42" s="84"/>
      <c r="X42" s="84"/>
      <c r="Y42" s="84"/>
      <c r="Z42" s="84"/>
    </row>
    <row r="43" spans="1:26" s="4" customFormat="1">
      <c r="A43" s="5" t="s">
        <v>101</v>
      </c>
      <c r="B43" s="66" t="s">
        <v>124</v>
      </c>
      <c r="C43" s="32">
        <v>0</v>
      </c>
      <c r="D43" s="32">
        <v>6.2</v>
      </c>
      <c r="E43" s="32">
        <f t="shared" si="1"/>
        <v>6.2</v>
      </c>
      <c r="F43" s="32">
        <v>0</v>
      </c>
      <c r="G43" s="32">
        <v>0</v>
      </c>
      <c r="H43" s="32">
        <v>0</v>
      </c>
      <c r="I43" s="32">
        <v>6.2</v>
      </c>
      <c r="J43" s="41"/>
    </row>
    <row r="44" spans="1:26" s="4" customFormat="1" ht="36">
      <c r="A44" s="5" t="s">
        <v>131</v>
      </c>
      <c r="B44" s="66" t="s">
        <v>125</v>
      </c>
      <c r="C44" s="32">
        <v>399.7</v>
      </c>
      <c r="D44" s="32">
        <v>399.7</v>
      </c>
      <c r="E44" s="32">
        <f t="shared" si="1"/>
        <v>407.4</v>
      </c>
      <c r="F44" s="32">
        <v>101.8</v>
      </c>
      <c r="G44" s="32">
        <v>101.8</v>
      </c>
      <c r="H44" s="32">
        <v>101.8</v>
      </c>
      <c r="I44" s="32">
        <v>102</v>
      </c>
      <c r="J44" s="41"/>
      <c r="L44" s="85"/>
      <c r="M44" s="85"/>
      <c r="N44" s="85"/>
      <c r="O44" s="85"/>
      <c r="P44" s="85"/>
      <c r="Q44" s="85"/>
      <c r="R44" s="85"/>
      <c r="S44" s="85"/>
      <c r="T44" s="85"/>
    </row>
    <row r="45" spans="1:26" s="4" customFormat="1" ht="30.75" customHeight="1">
      <c r="A45" s="5" t="s">
        <v>123</v>
      </c>
      <c r="B45" s="6">
        <v>150</v>
      </c>
      <c r="C45" s="40">
        <f t="shared" ref="C45:I45" si="2">C37+C38+C39+C40+C41+C42</f>
        <v>6577.3</v>
      </c>
      <c r="D45" s="40">
        <f t="shared" si="2"/>
        <v>7389.6999999999989</v>
      </c>
      <c r="E45" s="40">
        <f t="shared" si="2"/>
        <v>7193.5</v>
      </c>
      <c r="F45" s="40">
        <f t="shared" si="2"/>
        <v>1421.1000000000001</v>
      </c>
      <c r="G45" s="40">
        <f t="shared" si="2"/>
        <v>1767.5</v>
      </c>
      <c r="H45" s="40">
        <f t="shared" si="2"/>
        <v>1844.1</v>
      </c>
      <c r="I45" s="40">
        <f t="shared" si="2"/>
        <v>2160.7999999999997</v>
      </c>
      <c r="J45" s="13"/>
    </row>
    <row r="46" spans="1:26" s="4" customFormat="1" hidden="1">
      <c r="A46" s="22"/>
      <c r="B46" s="23">
        <v>122</v>
      </c>
      <c r="C46" s="21"/>
      <c r="D46" s="21">
        <v>0</v>
      </c>
      <c r="E46" s="21">
        <f>SUM(F46:I46)</f>
        <v>0</v>
      </c>
      <c r="F46" s="21"/>
      <c r="G46" s="21"/>
      <c r="H46" s="21"/>
      <c r="I46" s="21"/>
    </row>
    <row r="47" spans="1:26" s="4" customFormat="1" hidden="1">
      <c r="A47" s="22"/>
      <c r="B47" s="23">
        <v>123</v>
      </c>
      <c r="C47" s="21"/>
      <c r="D47" s="21">
        <v>0</v>
      </c>
      <c r="E47" s="21">
        <f t="shared" si="0"/>
        <v>0</v>
      </c>
      <c r="F47" s="21"/>
      <c r="G47" s="21"/>
      <c r="H47" s="21"/>
      <c r="I47" s="21"/>
    </row>
    <row r="48" spans="1:26" s="4" customFormat="1" hidden="1">
      <c r="A48" s="5" t="s">
        <v>73</v>
      </c>
      <c r="B48" s="6">
        <v>130</v>
      </c>
      <c r="C48" s="21">
        <f>SUM(C49:C50)</f>
        <v>0</v>
      </c>
      <c r="D48" s="21"/>
      <c r="E48" s="21">
        <f>SUM(F48:I48)</f>
        <v>0</v>
      </c>
      <c r="F48" s="21"/>
      <c r="G48" s="21"/>
      <c r="H48" s="21"/>
      <c r="I48" s="21"/>
    </row>
    <row r="49" spans="1:32" s="4" customFormat="1" ht="36" hidden="1">
      <c r="A49" s="22" t="s">
        <v>83</v>
      </c>
      <c r="B49" s="24">
        <v>131</v>
      </c>
      <c r="C49" s="21"/>
      <c r="D49" s="21"/>
      <c r="E49" s="21">
        <f>SUM(F49:I49)</f>
        <v>0</v>
      </c>
      <c r="F49" s="21"/>
      <c r="G49" s="21"/>
      <c r="H49" s="21"/>
      <c r="I49" s="21"/>
    </row>
    <row r="50" spans="1:32" s="4" customFormat="1" hidden="1">
      <c r="A50" s="22" t="s">
        <v>74</v>
      </c>
      <c r="B50" s="24">
        <v>132</v>
      </c>
      <c r="C50" s="21"/>
      <c r="D50" s="21">
        <v>0</v>
      </c>
      <c r="E50" s="21">
        <f>SUM(F50:I50)</f>
        <v>0</v>
      </c>
      <c r="F50" s="21">
        <v>0</v>
      </c>
      <c r="G50" s="21">
        <v>0</v>
      </c>
      <c r="H50" s="21">
        <v>0</v>
      </c>
      <c r="I50" s="21">
        <v>0</v>
      </c>
    </row>
    <row r="51" spans="1:32" s="2" customFormat="1">
      <c r="A51" s="75" t="s">
        <v>105</v>
      </c>
      <c r="B51" s="76"/>
      <c r="C51" s="76"/>
      <c r="D51" s="76"/>
      <c r="E51" s="76"/>
      <c r="F51" s="76"/>
      <c r="G51" s="76"/>
      <c r="H51" s="76"/>
      <c r="I51" s="77"/>
    </row>
    <row r="52" spans="1:32" s="2" customFormat="1">
      <c r="A52" s="5" t="s">
        <v>55</v>
      </c>
      <c r="B52" s="66">
        <v>200</v>
      </c>
      <c r="C52" s="33">
        <v>372.7</v>
      </c>
      <c r="D52" s="33">
        <v>381.1</v>
      </c>
      <c r="E52" s="49">
        <f>SUM(F52:I52)</f>
        <v>415.7</v>
      </c>
      <c r="F52" s="32">
        <v>104</v>
      </c>
      <c r="G52" s="32">
        <v>104</v>
      </c>
      <c r="H52" s="32">
        <v>104</v>
      </c>
      <c r="I52" s="32">
        <v>103.7</v>
      </c>
      <c r="J52" s="62"/>
    </row>
    <row r="53" spans="1:32" s="2" customFormat="1">
      <c r="A53" s="5" t="s">
        <v>56</v>
      </c>
      <c r="B53" s="66">
        <v>210</v>
      </c>
      <c r="C53" s="33">
        <v>82</v>
      </c>
      <c r="D53" s="33">
        <v>83.8</v>
      </c>
      <c r="E53" s="49">
        <f t="shared" ref="E53" si="3">SUM(F53:I53)</f>
        <v>91.499999999999986</v>
      </c>
      <c r="F53" s="32">
        <v>22.9</v>
      </c>
      <c r="G53" s="32">
        <v>22.9</v>
      </c>
      <c r="H53" s="32">
        <v>22.9</v>
      </c>
      <c r="I53" s="32">
        <v>22.8</v>
      </c>
      <c r="J53" s="13"/>
      <c r="L53" s="46"/>
      <c r="O53" s="74"/>
      <c r="P53" s="74"/>
      <c r="Q53" s="74"/>
      <c r="R53" s="74"/>
    </row>
    <row r="54" spans="1:32" s="2" customFormat="1">
      <c r="A54" s="5" t="s">
        <v>57</v>
      </c>
      <c r="B54" s="66">
        <v>220</v>
      </c>
      <c r="C54" s="33">
        <v>30.7</v>
      </c>
      <c r="D54" s="33">
        <v>39.200000000000003</v>
      </c>
      <c r="E54" s="49">
        <f>SUM(F54:I54)</f>
        <v>39.200000000000003</v>
      </c>
      <c r="F54" s="32">
        <v>0</v>
      </c>
      <c r="G54" s="32">
        <v>16.5</v>
      </c>
      <c r="H54" s="32">
        <v>16.5</v>
      </c>
      <c r="I54" s="32">
        <v>6.2</v>
      </c>
      <c r="J54" s="13"/>
    </row>
    <row r="55" spans="1:32" s="2" customFormat="1" hidden="1">
      <c r="A55" s="5" t="s">
        <v>58</v>
      </c>
      <c r="B55" s="66">
        <v>230</v>
      </c>
      <c r="C55" s="33"/>
      <c r="D55" s="33"/>
      <c r="E55" s="49">
        <f t="shared" ref="E55:E56" si="4">SUM(F55:I55)</f>
        <v>0</v>
      </c>
      <c r="F55" s="32"/>
      <c r="G55" s="32"/>
      <c r="H55" s="32"/>
      <c r="I55" s="32"/>
      <c r="J55" s="13"/>
    </row>
    <row r="56" spans="1:32" s="2" customFormat="1" hidden="1">
      <c r="A56" s="5" t="s">
        <v>59</v>
      </c>
      <c r="B56" s="66">
        <v>240</v>
      </c>
      <c r="C56" s="33"/>
      <c r="D56" s="33"/>
      <c r="E56" s="49">
        <f t="shared" si="4"/>
        <v>0</v>
      </c>
      <c r="F56" s="32"/>
      <c r="G56" s="32"/>
      <c r="H56" s="32"/>
      <c r="I56" s="32"/>
      <c r="J56" s="13"/>
    </row>
    <row r="57" spans="1:32" s="2" customFormat="1">
      <c r="A57" s="5" t="s">
        <v>60</v>
      </c>
      <c r="B57" s="66">
        <v>230</v>
      </c>
      <c r="C57" s="33">
        <v>15.5</v>
      </c>
      <c r="D57" s="33">
        <v>29.7</v>
      </c>
      <c r="E57" s="49">
        <f>SUM(F57:I57)</f>
        <v>49</v>
      </c>
      <c r="F57" s="32">
        <v>12.2</v>
      </c>
      <c r="G57" s="32">
        <v>13.5</v>
      </c>
      <c r="H57" s="32">
        <v>15</v>
      </c>
      <c r="I57" s="32">
        <v>8.3000000000000007</v>
      </c>
      <c r="J57" s="13"/>
    </row>
    <row r="58" spans="1:32" s="2" customFormat="1" hidden="1">
      <c r="A58" s="5" t="s">
        <v>61</v>
      </c>
      <c r="B58" s="66">
        <v>260</v>
      </c>
      <c r="C58" s="33"/>
      <c r="D58" s="33"/>
      <c r="E58" s="49">
        <f t="shared" ref="E58:E74" si="5">SUM(F58:I58)</f>
        <v>0</v>
      </c>
      <c r="F58" s="32"/>
      <c r="G58" s="32"/>
      <c r="H58" s="32"/>
      <c r="I58" s="32"/>
      <c r="J58" s="13"/>
    </row>
    <row r="59" spans="1:32" s="2" customFormat="1" ht="36">
      <c r="A59" s="5" t="s">
        <v>69</v>
      </c>
      <c r="B59" s="66">
        <v>240</v>
      </c>
      <c r="C59" s="50">
        <f>C60+C61+C62+C63+C64+C65</f>
        <v>0</v>
      </c>
      <c r="D59" s="50">
        <f>D61+D62+D63+D64</f>
        <v>0</v>
      </c>
      <c r="E59" s="32">
        <f t="shared" si="5"/>
        <v>0</v>
      </c>
      <c r="F59" s="51">
        <f>F61+F62+F63+F64</f>
        <v>0</v>
      </c>
      <c r="G59" s="51">
        <f>G61+G62+G63+G64</f>
        <v>0</v>
      </c>
      <c r="H59" s="51">
        <f>H61+H62+H63+H64</f>
        <v>0</v>
      </c>
      <c r="I59" s="51">
        <f>I61+I62+I63+I64</f>
        <v>0</v>
      </c>
      <c r="J59" s="42"/>
      <c r="L59" s="85"/>
      <c r="M59" s="85"/>
      <c r="N59" s="85"/>
      <c r="O59" s="85"/>
      <c r="P59" s="85"/>
      <c r="Q59" s="85"/>
      <c r="R59" s="85"/>
      <c r="S59" s="85"/>
      <c r="T59" s="85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 s="2" customFormat="1" hidden="1">
      <c r="A60" s="22" t="s">
        <v>62</v>
      </c>
      <c r="B60" s="66">
        <v>271</v>
      </c>
      <c r="C60" s="33"/>
      <c r="D60" s="33">
        <v>0</v>
      </c>
      <c r="E60" s="32">
        <f t="shared" si="5"/>
        <v>0</v>
      </c>
      <c r="F60" s="32"/>
      <c r="G60" s="32"/>
      <c r="H60" s="32"/>
      <c r="I60" s="32"/>
      <c r="J60" s="13"/>
    </row>
    <row r="61" spans="1:32" s="2" customFormat="1" hidden="1">
      <c r="A61" s="22" t="s">
        <v>63</v>
      </c>
      <c r="B61" s="66">
        <v>272</v>
      </c>
      <c r="C61" s="33"/>
      <c r="D61" s="33"/>
      <c r="E61" s="32">
        <f t="shared" si="5"/>
        <v>0</v>
      </c>
      <c r="F61" s="32"/>
      <c r="G61" s="32"/>
      <c r="H61" s="32"/>
      <c r="I61" s="32"/>
      <c r="J61" s="13"/>
    </row>
    <row r="62" spans="1:32" s="2" customFormat="1">
      <c r="A62" s="22" t="s">
        <v>64</v>
      </c>
      <c r="B62" s="66" t="s">
        <v>112</v>
      </c>
      <c r="C62" s="33">
        <v>0</v>
      </c>
      <c r="D62" s="33">
        <v>0</v>
      </c>
      <c r="E62" s="32">
        <f t="shared" si="5"/>
        <v>0</v>
      </c>
      <c r="F62" s="32">
        <v>0</v>
      </c>
      <c r="G62" s="32">
        <v>0</v>
      </c>
      <c r="H62" s="32">
        <v>0</v>
      </c>
      <c r="I62" s="32">
        <v>0</v>
      </c>
      <c r="J62" s="13"/>
    </row>
    <row r="63" spans="1:32" s="2" customFormat="1" hidden="1">
      <c r="A63" s="22" t="s">
        <v>65</v>
      </c>
      <c r="B63" s="66">
        <v>274</v>
      </c>
      <c r="C63" s="33"/>
      <c r="D63" s="33"/>
      <c r="E63" s="32">
        <f t="shared" si="5"/>
        <v>0</v>
      </c>
      <c r="F63" s="32"/>
      <c r="G63" s="32"/>
      <c r="H63" s="32"/>
      <c r="I63" s="32"/>
      <c r="J63" s="13"/>
    </row>
    <row r="64" spans="1:32" s="2" customFormat="1" hidden="1">
      <c r="A64" s="22" t="s">
        <v>66</v>
      </c>
      <c r="B64" s="66">
        <v>275</v>
      </c>
      <c r="C64" s="33"/>
      <c r="D64" s="33"/>
      <c r="E64" s="32">
        <f t="shared" si="5"/>
        <v>0</v>
      </c>
      <c r="F64" s="32"/>
      <c r="G64" s="32"/>
      <c r="H64" s="32"/>
      <c r="I64" s="32"/>
      <c r="J64" s="13"/>
    </row>
    <row r="65" spans="1:10" s="2" customFormat="1" hidden="1">
      <c r="A65" s="22" t="s">
        <v>67</v>
      </c>
      <c r="B65" s="66">
        <v>276</v>
      </c>
      <c r="C65" s="33"/>
      <c r="D65" s="33">
        <v>0</v>
      </c>
      <c r="E65" s="32">
        <f t="shared" si="5"/>
        <v>0</v>
      </c>
      <c r="F65" s="35"/>
      <c r="G65" s="35"/>
      <c r="H65" s="49"/>
      <c r="I65" s="49"/>
      <c r="J65" s="13"/>
    </row>
    <row r="66" spans="1:10" s="2" customFormat="1" ht="36" hidden="1">
      <c r="A66" s="5" t="s">
        <v>68</v>
      </c>
      <c r="B66" s="66">
        <v>280</v>
      </c>
      <c r="C66" s="33"/>
      <c r="D66" s="33"/>
      <c r="E66" s="32">
        <f t="shared" si="5"/>
        <v>0</v>
      </c>
      <c r="F66" s="32"/>
      <c r="G66" s="32"/>
      <c r="H66" s="32"/>
      <c r="I66" s="32"/>
      <c r="J66" s="13"/>
    </row>
    <row r="67" spans="1:10" s="2" customFormat="1">
      <c r="A67" s="5" t="s">
        <v>38</v>
      </c>
      <c r="B67" s="66">
        <v>245</v>
      </c>
      <c r="C67" s="33">
        <v>403.7</v>
      </c>
      <c r="D67" s="33">
        <v>403.7</v>
      </c>
      <c r="E67" s="32">
        <f>SUM(F67:I67)</f>
        <v>411.4</v>
      </c>
      <c r="F67" s="32">
        <v>102.8</v>
      </c>
      <c r="G67" s="32">
        <v>102.8</v>
      </c>
      <c r="H67" s="32">
        <v>102.8</v>
      </c>
      <c r="I67" s="32">
        <v>103</v>
      </c>
      <c r="J67" s="13"/>
    </row>
    <row r="68" spans="1:10" s="2" customFormat="1">
      <c r="A68" s="5" t="s">
        <v>70</v>
      </c>
      <c r="B68" s="66">
        <v>250</v>
      </c>
      <c r="C68" s="33">
        <v>0</v>
      </c>
      <c r="D68" s="33">
        <v>0</v>
      </c>
      <c r="E68" s="32">
        <f t="shared" si="5"/>
        <v>0</v>
      </c>
      <c r="F68" s="32">
        <v>0</v>
      </c>
      <c r="G68" s="32">
        <v>0</v>
      </c>
      <c r="H68" s="32">
        <v>0</v>
      </c>
      <c r="I68" s="32">
        <v>0</v>
      </c>
      <c r="J68" s="13"/>
    </row>
    <row r="69" spans="1:10" s="2" customFormat="1" hidden="1">
      <c r="A69" s="5" t="s">
        <v>71</v>
      </c>
      <c r="B69" s="66">
        <v>300</v>
      </c>
      <c r="C69" s="33"/>
      <c r="D69" s="33"/>
      <c r="E69" s="49">
        <f t="shared" si="5"/>
        <v>0</v>
      </c>
      <c r="F69" s="32"/>
      <c r="G69" s="32"/>
      <c r="H69" s="32"/>
      <c r="I69" s="32"/>
      <c r="J69" s="13"/>
    </row>
    <row r="70" spans="1:10" s="2" customFormat="1" hidden="1">
      <c r="A70" s="5" t="s">
        <v>38</v>
      </c>
      <c r="B70" s="66">
        <v>310</v>
      </c>
      <c r="C70" s="33"/>
      <c r="D70" s="33">
        <v>0</v>
      </c>
      <c r="E70" s="49">
        <f t="shared" si="5"/>
        <v>0</v>
      </c>
      <c r="F70" s="32"/>
      <c r="G70" s="32"/>
      <c r="H70" s="32"/>
      <c r="I70" s="32"/>
      <c r="J70" s="13"/>
    </row>
    <row r="71" spans="1:10" s="2" customFormat="1">
      <c r="A71" s="5" t="s">
        <v>102</v>
      </c>
      <c r="B71" s="66">
        <v>260</v>
      </c>
      <c r="C71" s="33">
        <f>C72+C73+C74</f>
        <v>1</v>
      </c>
      <c r="D71" s="33">
        <f>D72+D73+D74</f>
        <v>1.3</v>
      </c>
      <c r="E71" s="49">
        <f t="shared" si="5"/>
        <v>1.2</v>
      </c>
      <c r="F71" s="33">
        <f>F72+F73+F74</f>
        <v>0.3</v>
      </c>
      <c r="G71" s="33">
        <f>G72+G73+G74</f>
        <v>0.3</v>
      </c>
      <c r="H71" s="33">
        <f>H72+H73+H74</f>
        <v>0.3</v>
      </c>
      <c r="I71" s="33">
        <f>I72+I73+I74</f>
        <v>0.3</v>
      </c>
      <c r="J71" s="43"/>
    </row>
    <row r="72" spans="1:10" s="2" customFormat="1">
      <c r="A72" s="22" t="s">
        <v>103</v>
      </c>
      <c r="B72" s="66" t="s">
        <v>113</v>
      </c>
      <c r="C72" s="50">
        <v>1</v>
      </c>
      <c r="D72" s="50">
        <v>1.3</v>
      </c>
      <c r="E72" s="49">
        <f t="shared" si="5"/>
        <v>1.2</v>
      </c>
      <c r="F72" s="51">
        <v>0.3</v>
      </c>
      <c r="G72" s="51">
        <v>0.3</v>
      </c>
      <c r="H72" s="51">
        <v>0.3</v>
      </c>
      <c r="I72" s="51">
        <v>0.3</v>
      </c>
      <c r="J72" s="44"/>
    </row>
    <row r="73" spans="1:10" s="2" customFormat="1">
      <c r="A73" s="22" t="s">
        <v>101</v>
      </c>
      <c r="B73" s="66" t="s">
        <v>114</v>
      </c>
      <c r="C73" s="50">
        <v>0</v>
      </c>
      <c r="D73" s="50">
        <v>0</v>
      </c>
      <c r="E73" s="33">
        <f t="shared" si="5"/>
        <v>0</v>
      </c>
      <c r="F73" s="51">
        <v>0</v>
      </c>
      <c r="G73" s="51">
        <v>0</v>
      </c>
      <c r="H73" s="51">
        <v>0</v>
      </c>
      <c r="I73" s="51">
        <v>0</v>
      </c>
      <c r="J73" s="44"/>
    </row>
    <row r="74" spans="1:10" s="2" customFormat="1">
      <c r="A74" s="22" t="s">
        <v>104</v>
      </c>
      <c r="B74" s="66" t="s">
        <v>115</v>
      </c>
      <c r="C74" s="50">
        <v>0</v>
      </c>
      <c r="D74" s="50">
        <v>0</v>
      </c>
      <c r="E74" s="33">
        <f t="shared" si="5"/>
        <v>0</v>
      </c>
      <c r="F74" s="51">
        <v>0</v>
      </c>
      <c r="G74" s="51">
        <v>0</v>
      </c>
      <c r="H74" s="51">
        <v>0</v>
      </c>
      <c r="I74" s="51">
        <v>0</v>
      </c>
      <c r="J74" s="44"/>
    </row>
    <row r="75" spans="1:10" s="2" customFormat="1">
      <c r="A75" s="5" t="s">
        <v>116</v>
      </c>
      <c r="B75" s="66">
        <v>270</v>
      </c>
      <c r="C75" s="34">
        <f>SUM(C52:C59)+SUM(C66:C71)</f>
        <v>905.59999999999991</v>
      </c>
      <c r="D75" s="34">
        <f>D52+D53+D54+D55+D56+D57+D58+D59+D66+D67+D68+D71</f>
        <v>938.8</v>
      </c>
      <c r="E75" s="34">
        <f>E52+E53+E54+E55+E56+E57+E58+E59+E66+E67+E68+E71</f>
        <v>1008</v>
      </c>
      <c r="F75" s="34">
        <f>F52+F53+F54+F55+F56+F57+F58+F59+F66+F67+F68+F71</f>
        <v>242.2</v>
      </c>
      <c r="G75" s="34">
        <f t="shared" ref="G75:I75" si="6">G52+G53+G54+G55+G56+G57+G58+G59+G66+G67+G68+G71</f>
        <v>260</v>
      </c>
      <c r="H75" s="34">
        <f t="shared" si="6"/>
        <v>261.5</v>
      </c>
      <c r="I75" s="34">
        <f t="shared" si="6"/>
        <v>244.3</v>
      </c>
      <c r="J75" s="45"/>
    </row>
    <row r="76" spans="1:10" s="2" customFormat="1">
      <c r="A76" s="75" t="s">
        <v>87</v>
      </c>
      <c r="B76" s="76"/>
      <c r="C76" s="76"/>
      <c r="D76" s="76"/>
      <c r="E76" s="76"/>
      <c r="F76" s="76"/>
      <c r="G76" s="76"/>
      <c r="H76" s="76"/>
      <c r="I76" s="77"/>
    </row>
    <row r="77" spans="1:10" s="2" customFormat="1">
      <c r="A77" s="5" t="s">
        <v>55</v>
      </c>
      <c r="B77" s="66">
        <v>300</v>
      </c>
      <c r="C77" s="33">
        <v>3193.7</v>
      </c>
      <c r="D77" s="33">
        <v>3193.7</v>
      </c>
      <c r="E77" s="49">
        <f t="shared" ref="E77:E94" si="7">SUM(F77:I77)</f>
        <v>3551.9000000000005</v>
      </c>
      <c r="F77" s="32">
        <v>887.7</v>
      </c>
      <c r="G77" s="32">
        <v>887.7</v>
      </c>
      <c r="H77" s="32">
        <v>887.7</v>
      </c>
      <c r="I77" s="32">
        <v>888.8</v>
      </c>
      <c r="J77" s="13"/>
    </row>
    <row r="78" spans="1:10" s="2" customFormat="1">
      <c r="A78" s="5" t="s">
        <v>56</v>
      </c>
      <c r="B78" s="66">
        <v>310</v>
      </c>
      <c r="C78" s="33">
        <v>685.1</v>
      </c>
      <c r="D78" s="33">
        <v>685.1</v>
      </c>
      <c r="E78" s="49">
        <f t="shared" si="7"/>
        <v>781.40000000000009</v>
      </c>
      <c r="F78" s="32">
        <v>195.3</v>
      </c>
      <c r="G78" s="32">
        <v>195.3</v>
      </c>
      <c r="H78" s="32">
        <v>195.3</v>
      </c>
      <c r="I78" s="32">
        <v>195.5</v>
      </c>
      <c r="J78" s="13"/>
    </row>
    <row r="79" spans="1:10" s="2" customFormat="1">
      <c r="A79" s="5" t="s">
        <v>57</v>
      </c>
      <c r="B79" s="66">
        <v>320</v>
      </c>
      <c r="C79" s="33">
        <v>1170.5999999999999</v>
      </c>
      <c r="D79" s="33">
        <v>1170.5999999999999</v>
      </c>
      <c r="E79" s="33">
        <f>SUM(F79:I79)</f>
        <v>786.1</v>
      </c>
      <c r="F79" s="32">
        <v>70</v>
      </c>
      <c r="G79" s="32">
        <v>260</v>
      </c>
      <c r="H79" s="32">
        <v>266</v>
      </c>
      <c r="I79" s="32">
        <v>190.1</v>
      </c>
      <c r="J79" s="13"/>
    </row>
    <row r="80" spans="1:10" s="2" customFormat="1" hidden="1">
      <c r="A80" s="5" t="s">
        <v>58</v>
      </c>
      <c r="B80" s="66">
        <v>230</v>
      </c>
      <c r="C80" s="33"/>
      <c r="D80" s="33"/>
      <c r="E80" s="49">
        <f t="shared" si="7"/>
        <v>0</v>
      </c>
      <c r="F80" s="32"/>
      <c r="G80" s="32"/>
      <c r="H80" s="32"/>
      <c r="I80" s="32"/>
      <c r="J80" s="13"/>
    </row>
    <row r="81" spans="1:10" s="2" customFormat="1" hidden="1">
      <c r="A81" s="5" t="s">
        <v>59</v>
      </c>
      <c r="B81" s="66">
        <v>240</v>
      </c>
      <c r="C81" s="33"/>
      <c r="D81" s="33"/>
      <c r="E81" s="49">
        <f t="shared" si="7"/>
        <v>0</v>
      </c>
      <c r="F81" s="32"/>
      <c r="G81" s="32"/>
      <c r="H81" s="32"/>
      <c r="I81" s="32"/>
      <c r="J81" s="13"/>
    </row>
    <row r="82" spans="1:10" s="2" customFormat="1">
      <c r="A82" s="5" t="s">
        <v>60</v>
      </c>
      <c r="B82" s="66">
        <v>330</v>
      </c>
      <c r="C82" s="33">
        <v>117.6</v>
      </c>
      <c r="D82" s="33">
        <v>117.6</v>
      </c>
      <c r="E82" s="49">
        <f t="shared" si="7"/>
        <v>81.900000000000006</v>
      </c>
      <c r="F82" s="32">
        <v>0</v>
      </c>
      <c r="G82" s="32">
        <v>30</v>
      </c>
      <c r="H82" s="32">
        <v>28</v>
      </c>
      <c r="I82" s="32">
        <v>23.9</v>
      </c>
      <c r="J82" s="13"/>
    </row>
    <row r="83" spans="1:10" s="2" customFormat="1" hidden="1">
      <c r="A83" s="5" t="s">
        <v>61</v>
      </c>
      <c r="B83" s="66">
        <v>260</v>
      </c>
      <c r="C83" s="33"/>
      <c r="D83" s="33"/>
      <c r="E83" s="49">
        <f t="shared" si="7"/>
        <v>0</v>
      </c>
      <c r="F83" s="32"/>
      <c r="G83" s="32"/>
      <c r="H83" s="32"/>
      <c r="I83" s="32"/>
      <c r="J83" s="13"/>
    </row>
    <row r="84" spans="1:10" s="2" customFormat="1" ht="36">
      <c r="A84" s="5" t="s">
        <v>69</v>
      </c>
      <c r="B84" s="66">
        <v>340</v>
      </c>
      <c r="C84" s="40">
        <f>C85+C86+C87+C88+C89+C90</f>
        <v>33</v>
      </c>
      <c r="D84" s="40">
        <f>D86+D87+D88+D89</f>
        <v>33</v>
      </c>
      <c r="E84" s="49">
        <f>SUM(F84:I84)</f>
        <v>98.699999999999989</v>
      </c>
      <c r="F84" s="40">
        <f>F87</f>
        <v>0</v>
      </c>
      <c r="G84" s="40">
        <f>G87</f>
        <v>31.5</v>
      </c>
      <c r="H84" s="40">
        <f>H87</f>
        <v>32.6</v>
      </c>
      <c r="I84" s="40">
        <f>I87</f>
        <v>34.6</v>
      </c>
      <c r="J84" s="43"/>
    </row>
    <row r="85" spans="1:10" s="2" customFormat="1" hidden="1">
      <c r="A85" s="22" t="s">
        <v>62</v>
      </c>
      <c r="B85" s="66">
        <v>271</v>
      </c>
      <c r="C85" s="33"/>
      <c r="D85" s="33">
        <v>0</v>
      </c>
      <c r="E85" s="49">
        <f t="shared" si="7"/>
        <v>0</v>
      </c>
      <c r="F85" s="35"/>
      <c r="G85" s="35"/>
      <c r="H85" s="49"/>
      <c r="I85" s="49"/>
      <c r="J85" s="13"/>
    </row>
    <row r="86" spans="1:10" s="2" customFormat="1" hidden="1">
      <c r="A86" s="22" t="s">
        <v>63</v>
      </c>
      <c r="B86" s="66">
        <v>272</v>
      </c>
      <c r="C86" s="33"/>
      <c r="D86" s="33"/>
      <c r="E86" s="49">
        <f t="shared" si="7"/>
        <v>0</v>
      </c>
      <c r="F86" s="32"/>
      <c r="G86" s="49"/>
      <c r="H86" s="49"/>
      <c r="I86" s="49"/>
      <c r="J86" s="13"/>
    </row>
    <row r="87" spans="1:10" s="2" customFormat="1">
      <c r="A87" s="22" t="s">
        <v>64</v>
      </c>
      <c r="B87" s="66">
        <v>341</v>
      </c>
      <c r="C87" s="50">
        <v>33</v>
      </c>
      <c r="D87" s="50">
        <v>33</v>
      </c>
      <c r="E87" s="70">
        <f t="shared" si="7"/>
        <v>98.699999999999989</v>
      </c>
      <c r="F87" s="51">
        <v>0</v>
      </c>
      <c r="G87" s="51">
        <v>31.5</v>
      </c>
      <c r="H87" s="51">
        <v>32.6</v>
      </c>
      <c r="I87" s="51">
        <v>34.6</v>
      </c>
      <c r="J87" s="44"/>
    </row>
    <row r="88" spans="1:10" s="2" customFormat="1" hidden="1">
      <c r="A88" s="22" t="s">
        <v>65</v>
      </c>
      <c r="B88" s="66">
        <v>274</v>
      </c>
      <c r="C88" s="33"/>
      <c r="D88" s="33"/>
      <c r="E88" s="34">
        <f t="shared" si="7"/>
        <v>0</v>
      </c>
      <c r="F88" s="32"/>
      <c r="G88" s="32"/>
      <c r="H88" s="32"/>
      <c r="I88" s="32"/>
      <c r="J88" s="13"/>
    </row>
    <row r="89" spans="1:10" s="2" customFormat="1" hidden="1">
      <c r="A89" s="22" t="s">
        <v>66</v>
      </c>
      <c r="B89" s="66">
        <v>275</v>
      </c>
      <c r="C89" s="33"/>
      <c r="D89" s="33"/>
      <c r="E89" s="34">
        <f t="shared" si="7"/>
        <v>0</v>
      </c>
      <c r="F89" s="32"/>
      <c r="G89" s="32"/>
      <c r="H89" s="32"/>
      <c r="I89" s="32"/>
      <c r="J89" s="13"/>
    </row>
    <row r="90" spans="1:10" s="2" customFormat="1" hidden="1">
      <c r="A90" s="22" t="s">
        <v>67</v>
      </c>
      <c r="B90" s="66">
        <v>276</v>
      </c>
      <c r="C90" s="33"/>
      <c r="D90" s="33">
        <v>0</v>
      </c>
      <c r="E90" s="34">
        <f t="shared" si="7"/>
        <v>0</v>
      </c>
      <c r="F90" s="35"/>
      <c r="G90" s="35"/>
      <c r="H90" s="49"/>
      <c r="I90" s="49"/>
      <c r="J90" s="13"/>
    </row>
    <row r="91" spans="1:10" s="2" customFormat="1" ht="36" hidden="1">
      <c r="A91" s="5" t="s">
        <v>68</v>
      </c>
      <c r="B91" s="66">
        <v>280</v>
      </c>
      <c r="C91" s="33"/>
      <c r="D91" s="33"/>
      <c r="E91" s="34">
        <f t="shared" si="7"/>
        <v>0</v>
      </c>
      <c r="F91" s="32"/>
      <c r="G91" s="32"/>
      <c r="H91" s="32"/>
      <c r="I91" s="32"/>
      <c r="J91" s="13"/>
    </row>
    <row r="92" spans="1:10" s="2" customFormat="1" hidden="1">
      <c r="A92" s="5" t="s">
        <v>70</v>
      </c>
      <c r="B92" s="66">
        <v>290</v>
      </c>
      <c r="C92" s="33"/>
      <c r="D92" s="33"/>
      <c r="E92" s="34">
        <f t="shared" si="7"/>
        <v>0</v>
      </c>
      <c r="F92" s="32"/>
      <c r="G92" s="32"/>
      <c r="H92" s="32"/>
      <c r="I92" s="32"/>
      <c r="J92" s="13"/>
    </row>
    <row r="93" spans="1:10" s="2" customFormat="1" hidden="1">
      <c r="A93" s="5" t="s">
        <v>71</v>
      </c>
      <c r="B93" s="66">
        <v>300</v>
      </c>
      <c r="C93" s="33"/>
      <c r="D93" s="33"/>
      <c r="E93" s="34">
        <f t="shared" si="7"/>
        <v>0</v>
      </c>
      <c r="F93" s="32"/>
      <c r="G93" s="32"/>
      <c r="H93" s="32"/>
      <c r="I93" s="32"/>
      <c r="J93" s="13"/>
    </row>
    <row r="94" spans="1:10" s="2" customFormat="1" hidden="1">
      <c r="A94" s="5" t="s">
        <v>38</v>
      </c>
      <c r="B94" s="66">
        <v>310</v>
      </c>
      <c r="C94" s="33"/>
      <c r="D94" s="33">
        <v>0</v>
      </c>
      <c r="E94" s="34">
        <f t="shared" si="7"/>
        <v>0</v>
      </c>
      <c r="F94" s="32"/>
      <c r="G94" s="32"/>
      <c r="H94" s="32"/>
      <c r="I94" s="32"/>
      <c r="J94" s="13"/>
    </row>
    <row r="95" spans="1:10" s="2" customFormat="1" hidden="1">
      <c r="A95" s="5" t="s">
        <v>75</v>
      </c>
      <c r="B95" s="66">
        <v>320</v>
      </c>
      <c r="C95" s="33"/>
      <c r="D95" s="33">
        <v>0</v>
      </c>
      <c r="E95" s="34">
        <f>SUM(F95:I95)</f>
        <v>0</v>
      </c>
      <c r="F95" s="32"/>
      <c r="G95" s="32"/>
      <c r="H95" s="32"/>
      <c r="I95" s="32"/>
      <c r="J95" s="13"/>
    </row>
    <row r="96" spans="1:10" s="2" customFormat="1" hidden="1">
      <c r="A96" s="5"/>
      <c r="B96" s="66">
        <v>321</v>
      </c>
      <c r="C96" s="33"/>
      <c r="D96" s="33"/>
      <c r="E96" s="34"/>
      <c r="F96" s="32"/>
      <c r="G96" s="32"/>
      <c r="H96" s="32"/>
      <c r="I96" s="32"/>
      <c r="J96" s="13"/>
    </row>
    <row r="97" spans="1:10" s="2" customFormat="1" hidden="1">
      <c r="A97" s="5"/>
      <c r="B97" s="66">
        <v>322</v>
      </c>
      <c r="C97" s="33"/>
      <c r="D97" s="33"/>
      <c r="E97" s="34"/>
      <c r="F97" s="32"/>
      <c r="G97" s="32"/>
      <c r="H97" s="32"/>
      <c r="I97" s="32"/>
      <c r="J97" s="13"/>
    </row>
    <row r="98" spans="1:10" s="2" customFormat="1">
      <c r="A98" s="5" t="s">
        <v>110</v>
      </c>
      <c r="B98" s="66">
        <v>350</v>
      </c>
      <c r="C98" s="34">
        <f>SUM(C76:C84)+SUM(C90:C94)</f>
        <v>5200</v>
      </c>
      <c r="D98" s="34">
        <f>D76+D77+D78+D79+D80+D81+D82+D83+D84+K98+D90+D91+D92</f>
        <v>5200</v>
      </c>
      <c r="E98" s="34">
        <f>SUM(F98:I98)</f>
        <v>5300</v>
      </c>
      <c r="F98" s="34">
        <f>F76+F77+F78+F79+F80+F81+F82+F83+F84+F90+F91+F92</f>
        <v>1153</v>
      </c>
      <c r="G98" s="34">
        <f>G76+G77+G78+G79+G80+G81+G82+G83+G84+G90+G91+G92</f>
        <v>1404.5</v>
      </c>
      <c r="H98" s="34">
        <f>H76+H77+H78+H79+H80+H81+H82+H83+H84+H90+H91+H92</f>
        <v>1409.6</v>
      </c>
      <c r="I98" s="34">
        <f>I76+I77+I78+I79+I80+I81+I82+I83+I84+I90+I91+I92</f>
        <v>1332.8999999999999</v>
      </c>
      <c r="J98" s="13"/>
    </row>
    <row r="99" spans="1:10" s="2" customFormat="1">
      <c r="A99" s="65" t="s">
        <v>127</v>
      </c>
      <c r="B99" s="66">
        <v>360</v>
      </c>
      <c r="C99" s="40">
        <v>5</v>
      </c>
      <c r="D99" s="40">
        <v>418</v>
      </c>
      <c r="E99" s="34">
        <f>SUM(F99:I99)</f>
        <v>420.8</v>
      </c>
      <c r="F99" s="36">
        <v>0</v>
      </c>
      <c r="G99" s="36">
        <v>8.6</v>
      </c>
      <c r="H99" s="36">
        <v>0</v>
      </c>
      <c r="I99" s="36">
        <v>412.2</v>
      </c>
      <c r="J99" s="13"/>
    </row>
    <row r="100" spans="1:10" s="2" customFormat="1" ht="72.75" customHeight="1">
      <c r="A100" s="64" t="s">
        <v>137</v>
      </c>
      <c r="B100" s="66"/>
      <c r="C100" s="40"/>
      <c r="D100" s="40"/>
      <c r="E100" s="34"/>
      <c r="F100" s="36"/>
      <c r="G100" s="36"/>
      <c r="H100" s="36"/>
      <c r="I100" s="36"/>
      <c r="J100" s="13"/>
    </row>
    <row r="101" spans="1:10" s="2" customFormat="1" ht="18" customHeight="1">
      <c r="A101" s="67" t="s">
        <v>55</v>
      </c>
      <c r="B101" s="66">
        <v>361</v>
      </c>
      <c r="C101" s="40">
        <v>384</v>
      </c>
      <c r="D101" s="40">
        <v>666.1</v>
      </c>
      <c r="E101" s="34">
        <f>SUM(F101,G101,H101,I101)</f>
        <v>380.90000000000003</v>
      </c>
      <c r="F101" s="36">
        <v>21.2</v>
      </c>
      <c r="G101" s="36">
        <v>77.400000000000006</v>
      </c>
      <c r="H101" s="36">
        <v>141.80000000000001</v>
      </c>
      <c r="I101" s="36">
        <v>140.5</v>
      </c>
      <c r="J101" s="13"/>
    </row>
    <row r="102" spans="1:10" s="2" customFormat="1" ht="18" customHeight="1">
      <c r="A102" s="67" t="s">
        <v>56</v>
      </c>
      <c r="B102" s="66">
        <v>362</v>
      </c>
      <c r="C102" s="40">
        <v>84.5</v>
      </c>
      <c r="D102" s="40">
        <v>166.8</v>
      </c>
      <c r="E102" s="34">
        <f>SUM(F102,G102,H102,I102)</f>
        <v>83.8</v>
      </c>
      <c r="F102" s="36">
        <v>4.7</v>
      </c>
      <c r="G102" s="36">
        <v>17</v>
      </c>
      <c r="H102" s="36">
        <v>31.2</v>
      </c>
      <c r="I102" s="36">
        <v>30.9</v>
      </c>
      <c r="J102" s="13"/>
    </row>
    <row r="103" spans="1:10" s="2" customFormat="1" ht="19.5" customHeight="1">
      <c r="A103" s="67" t="s">
        <v>138</v>
      </c>
      <c r="B103" s="66">
        <v>370</v>
      </c>
      <c r="C103" s="40">
        <v>468.5</v>
      </c>
      <c r="D103" s="40">
        <v>832.9</v>
      </c>
      <c r="E103" s="34">
        <f>SUM(F103,G103,H103,I103)</f>
        <v>464.70000000000005</v>
      </c>
      <c r="F103" s="36">
        <f>F101+F102</f>
        <v>25.9</v>
      </c>
      <c r="G103" s="36">
        <f>G101+G102</f>
        <v>94.4</v>
      </c>
      <c r="H103" s="36">
        <f>H101+H102</f>
        <v>173</v>
      </c>
      <c r="I103" s="36">
        <f>I101+I102</f>
        <v>171.4</v>
      </c>
      <c r="J103" s="13"/>
    </row>
    <row r="104" spans="1:10" s="2" customFormat="1">
      <c r="A104" s="75" t="s">
        <v>76</v>
      </c>
      <c r="B104" s="76"/>
      <c r="C104" s="76"/>
      <c r="D104" s="76"/>
      <c r="E104" s="76"/>
      <c r="F104" s="76"/>
      <c r="G104" s="76"/>
      <c r="H104" s="76"/>
      <c r="I104" s="77"/>
    </row>
    <row r="105" spans="1:10" s="2" customFormat="1">
      <c r="A105" s="5" t="s">
        <v>106</v>
      </c>
      <c r="B105" s="66">
        <v>400</v>
      </c>
      <c r="C105" s="34">
        <f>C54+C59+C79+C84</f>
        <v>1234.3</v>
      </c>
      <c r="D105" s="34">
        <f>D54+D59+D79+D84</f>
        <v>1242.8</v>
      </c>
      <c r="E105" s="34">
        <f>SUM(F105:I105)</f>
        <v>924</v>
      </c>
      <c r="F105" s="52">
        <f>F54+F59+F79+F84</f>
        <v>70</v>
      </c>
      <c r="G105" s="52">
        <f t="shared" ref="G105:I105" si="8">G54+G59+G79+G84</f>
        <v>308</v>
      </c>
      <c r="H105" s="52">
        <f t="shared" si="8"/>
        <v>315.10000000000002</v>
      </c>
      <c r="I105" s="52">
        <f t="shared" si="8"/>
        <v>230.89999999999998</v>
      </c>
      <c r="J105" s="45"/>
    </row>
    <row r="106" spans="1:10" s="2" customFormat="1">
      <c r="A106" s="5" t="s">
        <v>139</v>
      </c>
      <c r="B106" s="66">
        <v>410</v>
      </c>
      <c r="C106" s="34">
        <f>C52+C77+C101</f>
        <v>3950.3999999999996</v>
      </c>
      <c r="D106" s="34">
        <v>4240.8999999999996</v>
      </c>
      <c r="E106" s="34">
        <f t="shared" ref="E106:E110" si="9">SUM(F106:I106)</f>
        <v>4348.5</v>
      </c>
      <c r="F106" s="52">
        <f t="shared" ref="F106:I107" si="10">F52+F77+F101</f>
        <v>1012.9000000000001</v>
      </c>
      <c r="G106" s="52">
        <f t="shared" si="10"/>
        <v>1069.1000000000001</v>
      </c>
      <c r="H106" s="52">
        <f t="shared" si="10"/>
        <v>1133.5</v>
      </c>
      <c r="I106" s="52">
        <f t="shared" si="10"/>
        <v>1133</v>
      </c>
      <c r="J106" s="45"/>
    </row>
    <row r="107" spans="1:10" s="2" customFormat="1" ht="33.6">
      <c r="A107" s="5" t="s">
        <v>140</v>
      </c>
      <c r="B107" s="66">
        <v>420</v>
      </c>
      <c r="C107" s="34">
        <f>C53+C78+C102</f>
        <v>851.6</v>
      </c>
      <c r="D107" s="34">
        <v>935.7</v>
      </c>
      <c r="E107" s="34">
        <f t="shared" si="9"/>
        <v>956.7</v>
      </c>
      <c r="F107" s="52">
        <f t="shared" si="10"/>
        <v>222.9</v>
      </c>
      <c r="G107" s="52">
        <f t="shared" si="10"/>
        <v>235.20000000000002</v>
      </c>
      <c r="H107" s="52">
        <f t="shared" si="10"/>
        <v>249.4</v>
      </c>
      <c r="I107" s="52">
        <f t="shared" si="10"/>
        <v>249.20000000000002</v>
      </c>
      <c r="J107" s="45"/>
    </row>
    <row r="108" spans="1:10" s="2" customFormat="1">
      <c r="A108" s="5" t="s">
        <v>38</v>
      </c>
      <c r="B108" s="66">
        <v>430</v>
      </c>
      <c r="C108" s="34">
        <f>C67</f>
        <v>403.7</v>
      </c>
      <c r="D108" s="34">
        <f>D67</f>
        <v>403.7</v>
      </c>
      <c r="E108" s="34">
        <f t="shared" si="9"/>
        <v>411.4</v>
      </c>
      <c r="F108" s="48">
        <f>F67</f>
        <v>102.8</v>
      </c>
      <c r="G108" s="48">
        <f>G67</f>
        <v>102.8</v>
      </c>
      <c r="H108" s="48">
        <f>H67</f>
        <v>102.8</v>
      </c>
      <c r="I108" s="52">
        <f>I67</f>
        <v>103</v>
      </c>
      <c r="J108" s="45"/>
    </row>
    <row r="109" spans="1:10" s="2" customFormat="1">
      <c r="A109" s="5" t="s">
        <v>132</v>
      </c>
      <c r="B109" s="66">
        <v>440</v>
      </c>
      <c r="C109" s="34">
        <f>C57+C68+C71+C82+C99</f>
        <v>139.1</v>
      </c>
      <c r="D109" s="34">
        <f>D57+D68+D71+D82+D99</f>
        <v>566.6</v>
      </c>
      <c r="E109" s="34">
        <f t="shared" si="9"/>
        <v>552.9</v>
      </c>
      <c r="F109" s="52">
        <f>F57+F68+F71+F82+F99</f>
        <v>12.5</v>
      </c>
      <c r="G109" s="52">
        <f>G57+G68+G71+G82+G99</f>
        <v>52.4</v>
      </c>
      <c r="H109" s="52">
        <f>H57+H68+H71+H82+H99</f>
        <v>43.3</v>
      </c>
      <c r="I109" s="52">
        <f>I57+I68+I71+I82+I99</f>
        <v>444.7</v>
      </c>
      <c r="J109" s="45"/>
    </row>
    <row r="110" spans="1:10" s="2" customFormat="1">
      <c r="A110" s="5" t="s">
        <v>141</v>
      </c>
      <c r="B110" s="66">
        <v>450</v>
      </c>
      <c r="C110" s="34">
        <f>SUM(C105:C109)</f>
        <v>6579.1</v>
      </c>
      <c r="D110" s="34">
        <f>SUM(D105:D109)</f>
        <v>7389.7</v>
      </c>
      <c r="E110" s="34">
        <f t="shared" si="9"/>
        <v>7193.5000000000009</v>
      </c>
      <c r="F110" s="52">
        <f>SUM(F105:F109)</f>
        <v>1421.1000000000001</v>
      </c>
      <c r="G110" s="52">
        <f>SUM(G105:G109)</f>
        <v>1767.5000000000002</v>
      </c>
      <c r="H110" s="52">
        <f>SUM(H105:H109)</f>
        <v>1844.1</v>
      </c>
      <c r="I110" s="52">
        <f>SUM(I105:I109)</f>
        <v>2160.8000000000002</v>
      </c>
      <c r="J110" s="45"/>
    </row>
    <row r="111" spans="1:10" s="2" customFormat="1">
      <c r="A111" s="75" t="s">
        <v>42</v>
      </c>
      <c r="B111" s="76"/>
      <c r="C111" s="76"/>
      <c r="D111" s="76"/>
      <c r="E111" s="76"/>
      <c r="F111" s="76"/>
      <c r="G111" s="76"/>
      <c r="H111" s="76"/>
      <c r="I111" s="77"/>
    </row>
    <row r="112" spans="1:10" s="2" customFormat="1">
      <c r="A112" s="5" t="s">
        <v>46</v>
      </c>
      <c r="B112" s="66">
        <v>500</v>
      </c>
      <c r="C112" s="36">
        <v>0</v>
      </c>
      <c r="D112" s="36">
        <v>0</v>
      </c>
      <c r="E112" s="36">
        <f>SUM(F112:I112)</f>
        <v>0</v>
      </c>
      <c r="F112" s="36">
        <f>SUM(F113)</f>
        <v>0</v>
      </c>
      <c r="G112" s="36">
        <f>SUM(G113)</f>
        <v>0</v>
      </c>
      <c r="H112" s="36">
        <f>SUM(H113)</f>
        <v>0</v>
      </c>
      <c r="I112" s="36">
        <f>SUM(I113)</f>
        <v>0</v>
      </c>
    </row>
    <row r="113" spans="1:9" s="2" customFormat="1" ht="36">
      <c r="A113" s="5" t="s">
        <v>41</v>
      </c>
      <c r="B113" s="24">
        <v>501</v>
      </c>
      <c r="C113" s="32">
        <v>0</v>
      </c>
      <c r="D113" s="32">
        <v>0</v>
      </c>
      <c r="E113" s="32">
        <f>SUM(F113:I113)</f>
        <v>0</v>
      </c>
      <c r="F113" s="32">
        <v>0</v>
      </c>
      <c r="G113" s="32">
        <v>0</v>
      </c>
      <c r="H113" s="32">
        <v>0</v>
      </c>
      <c r="I113" s="32">
        <v>0</v>
      </c>
    </row>
    <row r="114" spans="1:9" s="2" customFormat="1">
      <c r="A114" s="65" t="s">
        <v>39</v>
      </c>
      <c r="B114" s="20">
        <v>510</v>
      </c>
      <c r="C114" s="36">
        <f>SUM(C115:C120)</f>
        <v>0</v>
      </c>
      <c r="D114" s="36">
        <f>D116+D120</f>
        <v>0</v>
      </c>
      <c r="E114" s="36">
        <f t="shared" ref="E114:E120" si="11">SUM(F114:I114)</f>
        <v>0</v>
      </c>
      <c r="F114" s="36">
        <f>SUM(F115:F120)</f>
        <v>0</v>
      </c>
      <c r="G114" s="36">
        <f>SUM(G115:G120)</f>
        <v>0</v>
      </c>
      <c r="H114" s="36">
        <f>SUM(H115:H120)</f>
        <v>0</v>
      </c>
      <c r="I114" s="36">
        <f>SUM(I115:I120)</f>
        <v>0</v>
      </c>
    </row>
    <row r="115" spans="1:9" s="2" customFormat="1">
      <c r="A115" s="5" t="s">
        <v>0</v>
      </c>
      <c r="B115" s="25">
        <v>511</v>
      </c>
      <c r="C115" s="32">
        <v>0</v>
      </c>
      <c r="D115" s="32">
        <v>0</v>
      </c>
      <c r="E115" s="36">
        <f t="shared" si="11"/>
        <v>0</v>
      </c>
      <c r="F115" s="32">
        <v>0</v>
      </c>
      <c r="G115" s="32">
        <v>0</v>
      </c>
      <c r="H115" s="32">
        <v>0</v>
      </c>
      <c r="I115" s="32">
        <v>0</v>
      </c>
    </row>
    <row r="116" spans="1:9" s="2" customFormat="1">
      <c r="A116" s="5" t="s">
        <v>1</v>
      </c>
      <c r="B116" s="26">
        <v>512</v>
      </c>
      <c r="C116" s="32">
        <v>0</v>
      </c>
      <c r="D116" s="32">
        <v>0</v>
      </c>
      <c r="E116" s="36">
        <f t="shared" si="11"/>
        <v>0</v>
      </c>
      <c r="F116" s="32">
        <v>0</v>
      </c>
      <c r="G116" s="32">
        <v>0</v>
      </c>
      <c r="H116" s="32">
        <v>0</v>
      </c>
      <c r="I116" s="32">
        <v>0</v>
      </c>
    </row>
    <row r="117" spans="1:9" s="2" customFormat="1" ht="36">
      <c r="A117" s="5" t="s">
        <v>15</v>
      </c>
      <c r="B117" s="25">
        <v>513</v>
      </c>
      <c r="C117" s="32">
        <v>0</v>
      </c>
      <c r="D117" s="32">
        <v>0</v>
      </c>
      <c r="E117" s="36">
        <f t="shared" si="11"/>
        <v>0</v>
      </c>
      <c r="F117" s="32">
        <v>0</v>
      </c>
      <c r="G117" s="32">
        <v>0</v>
      </c>
      <c r="H117" s="32">
        <v>0</v>
      </c>
      <c r="I117" s="32">
        <v>0</v>
      </c>
    </row>
    <row r="118" spans="1:9" s="2" customFormat="1">
      <c r="A118" s="5" t="s">
        <v>2</v>
      </c>
      <c r="B118" s="26">
        <v>514</v>
      </c>
      <c r="C118" s="32">
        <v>0</v>
      </c>
      <c r="D118" s="32">
        <v>0</v>
      </c>
      <c r="E118" s="36">
        <f t="shared" si="11"/>
        <v>0</v>
      </c>
      <c r="F118" s="32">
        <v>0</v>
      </c>
      <c r="G118" s="32">
        <v>0</v>
      </c>
      <c r="H118" s="32">
        <v>0</v>
      </c>
      <c r="I118" s="32">
        <v>0</v>
      </c>
    </row>
    <row r="119" spans="1:9" s="2" customFormat="1" ht="36">
      <c r="A119" s="5" t="s">
        <v>16</v>
      </c>
      <c r="B119" s="25">
        <v>515</v>
      </c>
      <c r="C119" s="32">
        <v>0</v>
      </c>
      <c r="D119" s="32">
        <v>0</v>
      </c>
      <c r="E119" s="36">
        <f t="shared" si="11"/>
        <v>0</v>
      </c>
      <c r="F119" s="32">
        <v>0</v>
      </c>
      <c r="G119" s="32">
        <v>0</v>
      </c>
      <c r="H119" s="32">
        <v>0</v>
      </c>
      <c r="I119" s="32">
        <v>0</v>
      </c>
    </row>
    <row r="120" spans="1:9" s="2" customFormat="1">
      <c r="A120" s="5" t="s">
        <v>28</v>
      </c>
      <c r="B120" s="27">
        <v>516</v>
      </c>
      <c r="C120" s="32">
        <v>0</v>
      </c>
      <c r="D120" s="32">
        <v>0</v>
      </c>
      <c r="E120" s="36">
        <f t="shared" si="11"/>
        <v>0</v>
      </c>
      <c r="F120" s="32">
        <v>0</v>
      </c>
      <c r="G120" s="32">
        <v>0</v>
      </c>
      <c r="H120" s="32">
        <v>0</v>
      </c>
      <c r="I120" s="32">
        <v>0</v>
      </c>
    </row>
    <row r="121" spans="1:9" s="2" customFormat="1">
      <c r="A121" s="75" t="s">
        <v>45</v>
      </c>
      <c r="B121" s="76"/>
      <c r="C121" s="76"/>
      <c r="D121" s="76"/>
      <c r="E121" s="76"/>
      <c r="F121" s="76"/>
      <c r="G121" s="76"/>
      <c r="H121" s="76"/>
      <c r="I121" s="77"/>
    </row>
    <row r="122" spans="1:9" s="2" customFormat="1" ht="36">
      <c r="A122" s="5" t="s">
        <v>47</v>
      </c>
      <c r="B122" s="29">
        <v>600</v>
      </c>
      <c r="C122" s="40">
        <f>SUM(C123:C126)</f>
        <v>0</v>
      </c>
      <c r="D122" s="40">
        <f>SUM(D123:D126)</f>
        <v>0</v>
      </c>
      <c r="E122" s="40">
        <f t="shared" ref="E122:E130" si="12">SUM(F122:I122)</f>
        <v>0</v>
      </c>
      <c r="F122" s="40">
        <f>SUM(F123:F126)</f>
        <v>0</v>
      </c>
      <c r="G122" s="40">
        <f>SUM(G123:G126)</f>
        <v>0</v>
      </c>
      <c r="H122" s="40">
        <f>SUM(H123:H126)</f>
        <v>0</v>
      </c>
      <c r="I122" s="40">
        <f>SUM(I123:I126)</f>
        <v>0</v>
      </c>
    </row>
    <row r="123" spans="1:9" s="2" customFormat="1">
      <c r="A123" s="22" t="s">
        <v>48</v>
      </c>
      <c r="B123" s="27">
        <v>601</v>
      </c>
      <c r="C123" s="32">
        <v>0</v>
      </c>
      <c r="D123" s="32">
        <v>0</v>
      </c>
      <c r="E123" s="32">
        <f t="shared" si="12"/>
        <v>0</v>
      </c>
      <c r="F123" s="32"/>
      <c r="G123" s="32">
        <v>0</v>
      </c>
      <c r="H123" s="32">
        <v>0</v>
      </c>
      <c r="I123" s="32">
        <v>0</v>
      </c>
    </row>
    <row r="124" spans="1:9" s="2" customFormat="1">
      <c r="A124" s="22" t="s">
        <v>49</v>
      </c>
      <c r="B124" s="27">
        <v>602</v>
      </c>
      <c r="C124" s="32">
        <v>0</v>
      </c>
      <c r="D124" s="32">
        <v>0</v>
      </c>
      <c r="E124" s="32">
        <f t="shared" si="12"/>
        <v>0</v>
      </c>
      <c r="F124" s="32"/>
      <c r="G124" s="32">
        <v>0</v>
      </c>
      <c r="H124" s="32">
        <v>0</v>
      </c>
      <c r="I124" s="32">
        <v>0</v>
      </c>
    </row>
    <row r="125" spans="1:9" s="2" customFormat="1">
      <c r="A125" s="22" t="s">
        <v>50</v>
      </c>
      <c r="B125" s="27">
        <v>603</v>
      </c>
      <c r="C125" s="32">
        <v>0</v>
      </c>
      <c r="D125" s="32">
        <v>0</v>
      </c>
      <c r="E125" s="32">
        <f t="shared" si="12"/>
        <v>0</v>
      </c>
      <c r="F125" s="32"/>
      <c r="G125" s="32">
        <v>0</v>
      </c>
      <c r="H125" s="32">
        <v>0</v>
      </c>
      <c r="I125" s="32">
        <v>0</v>
      </c>
    </row>
    <row r="126" spans="1:9" s="2" customFormat="1">
      <c r="A126" s="5" t="s">
        <v>51</v>
      </c>
      <c r="B126" s="29">
        <v>610</v>
      </c>
      <c r="C126" s="32"/>
      <c r="D126" s="32">
        <v>0</v>
      </c>
      <c r="E126" s="32"/>
      <c r="F126" s="32"/>
      <c r="G126" s="32"/>
      <c r="H126" s="32"/>
      <c r="I126" s="32"/>
    </row>
    <row r="127" spans="1:9" s="2" customFormat="1" ht="36">
      <c r="A127" s="5" t="s">
        <v>52</v>
      </c>
      <c r="B127" s="29">
        <v>620</v>
      </c>
      <c r="C127" s="40">
        <f>SUM(C128:C131)</f>
        <v>0</v>
      </c>
      <c r="D127" s="40">
        <f>SUM(D128:D131)</f>
        <v>0</v>
      </c>
      <c r="E127" s="40">
        <f t="shared" si="12"/>
        <v>0</v>
      </c>
      <c r="F127" s="40">
        <f>SUM(F128:F131)</f>
        <v>0</v>
      </c>
      <c r="G127" s="40">
        <f>SUM(G128:G131)</f>
        <v>0</v>
      </c>
      <c r="H127" s="40">
        <f>SUM(H128:H131)</f>
        <v>0</v>
      </c>
      <c r="I127" s="40">
        <f>SUM(I128:I131)</f>
        <v>0</v>
      </c>
    </row>
    <row r="128" spans="1:9" s="2" customFormat="1">
      <c r="A128" s="22" t="s">
        <v>48</v>
      </c>
      <c r="B128" s="27">
        <v>621</v>
      </c>
      <c r="C128" s="32">
        <v>0</v>
      </c>
      <c r="D128" s="32">
        <v>0</v>
      </c>
      <c r="E128" s="32">
        <f t="shared" si="12"/>
        <v>0</v>
      </c>
      <c r="F128" s="32">
        <v>0</v>
      </c>
      <c r="G128" s="32">
        <v>0</v>
      </c>
      <c r="H128" s="32">
        <v>0</v>
      </c>
      <c r="I128" s="32">
        <v>0</v>
      </c>
    </row>
    <row r="129" spans="1:20" s="2" customFormat="1">
      <c r="A129" s="22" t="s">
        <v>49</v>
      </c>
      <c r="B129" s="27">
        <v>622</v>
      </c>
      <c r="C129" s="32">
        <v>0</v>
      </c>
      <c r="D129" s="32">
        <v>0</v>
      </c>
      <c r="E129" s="32">
        <f t="shared" si="12"/>
        <v>0</v>
      </c>
      <c r="F129" s="32">
        <v>0</v>
      </c>
      <c r="G129" s="32">
        <v>0</v>
      </c>
      <c r="H129" s="32">
        <v>0</v>
      </c>
      <c r="I129" s="32">
        <v>0</v>
      </c>
    </row>
    <row r="130" spans="1:20" s="2" customFormat="1">
      <c r="A130" s="22" t="s">
        <v>50</v>
      </c>
      <c r="B130" s="27">
        <v>623</v>
      </c>
      <c r="C130" s="32">
        <v>0</v>
      </c>
      <c r="D130" s="32">
        <v>0</v>
      </c>
      <c r="E130" s="32">
        <f t="shared" si="12"/>
        <v>0</v>
      </c>
      <c r="F130" s="32">
        <v>0</v>
      </c>
      <c r="G130" s="32">
        <v>0</v>
      </c>
      <c r="H130" s="32">
        <v>0</v>
      </c>
      <c r="I130" s="32">
        <v>0</v>
      </c>
    </row>
    <row r="131" spans="1:20" s="2" customFormat="1">
      <c r="A131" s="5" t="s">
        <v>29</v>
      </c>
      <c r="B131" s="29">
        <v>630</v>
      </c>
      <c r="C131" s="32"/>
      <c r="D131" s="32"/>
      <c r="E131" s="32"/>
      <c r="F131" s="32"/>
      <c r="G131" s="32"/>
      <c r="H131" s="32"/>
      <c r="I131" s="32"/>
    </row>
    <row r="132" spans="1:20">
      <c r="A132" s="65" t="s">
        <v>12</v>
      </c>
      <c r="B132" s="7">
        <v>700</v>
      </c>
      <c r="C132" s="34">
        <f>C37+C38+C39+C40+C42+C48+C103+C112+C122</f>
        <v>6577.3</v>
      </c>
      <c r="D132" s="34">
        <f>D37+D38+D39+D40+D42+D48+D103+D112+D122</f>
        <v>7389.6999999999989</v>
      </c>
      <c r="E132" s="34">
        <f>SUM(F132:I132)</f>
        <v>7193.5</v>
      </c>
      <c r="F132" s="34">
        <f>F37+F38+F39+F40+F41+F42+F48+F112+F122</f>
        <v>1421.1000000000001</v>
      </c>
      <c r="G132" s="34">
        <f>G37+G38+G39+G40+G41+G42+G48+G112+G122</f>
        <v>1767.5</v>
      </c>
      <c r="H132" s="34">
        <f>H37+H38+H39+H40+H41+H42+H48+H112+H122</f>
        <v>1844.1</v>
      </c>
      <c r="I132" s="34">
        <f>I37+I38+I39+I40+I41+I42+I48+I112+I122</f>
        <v>2160.7999999999997</v>
      </c>
    </row>
    <row r="133" spans="1:20">
      <c r="A133" s="65" t="s">
        <v>19</v>
      </c>
      <c r="B133" s="7">
        <v>800</v>
      </c>
      <c r="C133" s="34">
        <f>C110+C114+C127</f>
        <v>6579.1</v>
      </c>
      <c r="D133" s="34">
        <f>D110+D127+D114</f>
        <v>7389.7</v>
      </c>
      <c r="E133" s="34">
        <f>E110+E127+E114</f>
        <v>7193.5000000000009</v>
      </c>
      <c r="F133" s="34">
        <f>F110+F127+F114</f>
        <v>1421.1000000000001</v>
      </c>
      <c r="G133" s="34">
        <f>G110+G127+G114</f>
        <v>1767.5000000000002</v>
      </c>
      <c r="H133" s="34">
        <f t="shared" ref="H133" si="13">H110+H127+H114</f>
        <v>1844.1</v>
      </c>
      <c r="I133" s="34">
        <f>I110+I127+I114</f>
        <v>2160.8000000000002</v>
      </c>
    </row>
    <row r="134" spans="1:20">
      <c r="A134" s="5" t="s">
        <v>43</v>
      </c>
      <c r="B134" s="6">
        <v>850</v>
      </c>
      <c r="C134" s="32"/>
      <c r="D134" s="32">
        <f>D132-D133</f>
        <v>0</v>
      </c>
      <c r="E134" s="32">
        <f t="shared" ref="E134:I134" si="14">E132-E133</f>
        <v>0</v>
      </c>
      <c r="F134" s="32">
        <f t="shared" si="14"/>
        <v>0</v>
      </c>
      <c r="G134" s="32">
        <f t="shared" si="14"/>
        <v>0</v>
      </c>
      <c r="H134" s="32">
        <f t="shared" si="14"/>
        <v>0</v>
      </c>
      <c r="I134" s="32">
        <f t="shared" si="14"/>
        <v>0</v>
      </c>
    </row>
    <row r="135" spans="1:20">
      <c r="A135" s="75" t="s">
        <v>82</v>
      </c>
      <c r="B135" s="76"/>
      <c r="C135" s="37"/>
      <c r="D135" s="37"/>
      <c r="E135" s="38"/>
      <c r="F135" s="38"/>
      <c r="G135" s="38"/>
      <c r="H135" s="38"/>
      <c r="I135" s="38"/>
    </row>
    <row r="136" spans="1:20">
      <c r="A136" s="5" t="s">
        <v>53</v>
      </c>
      <c r="B136" s="6">
        <v>900</v>
      </c>
      <c r="C136" s="39">
        <v>28.25</v>
      </c>
      <c r="D136" s="39">
        <v>28.25</v>
      </c>
      <c r="E136" s="39">
        <v>28.25</v>
      </c>
      <c r="F136" s="39"/>
      <c r="G136" s="39"/>
      <c r="H136" s="39"/>
      <c r="I136" s="39"/>
    </row>
    <row r="137" spans="1:20">
      <c r="A137" s="5" t="s">
        <v>77</v>
      </c>
      <c r="B137" s="6">
        <v>910</v>
      </c>
      <c r="C137" s="32">
        <v>6814.9</v>
      </c>
      <c r="D137" s="33">
        <v>6814.9</v>
      </c>
      <c r="E137" s="32">
        <v>6814.9</v>
      </c>
      <c r="F137" s="32"/>
      <c r="G137" s="32"/>
      <c r="H137" s="32"/>
      <c r="I137" s="32"/>
      <c r="L137" s="78"/>
      <c r="M137" s="78"/>
      <c r="N137" s="78"/>
      <c r="O137" s="78"/>
      <c r="P137" s="78"/>
      <c r="Q137" s="78"/>
      <c r="R137" s="78"/>
      <c r="S137" s="78"/>
      <c r="T137" s="78"/>
    </row>
    <row r="138" spans="1:20">
      <c r="A138" s="5" t="s">
        <v>44</v>
      </c>
      <c r="B138" s="6">
        <v>920</v>
      </c>
      <c r="C138" s="35"/>
      <c r="D138" s="35"/>
      <c r="E138" s="35"/>
      <c r="F138" s="35"/>
      <c r="G138" s="35"/>
      <c r="H138" s="35"/>
      <c r="I138" s="35"/>
    </row>
    <row r="139" spans="1:20" ht="36">
      <c r="A139" s="5" t="s">
        <v>54</v>
      </c>
      <c r="B139" s="6">
        <v>930</v>
      </c>
      <c r="C139" s="35"/>
      <c r="D139" s="35"/>
      <c r="E139" s="35"/>
      <c r="F139" s="35"/>
      <c r="G139" s="35"/>
      <c r="H139" s="35"/>
      <c r="I139" s="35"/>
    </row>
    <row r="140" spans="1:20">
      <c r="A140" s="5" t="s">
        <v>78</v>
      </c>
      <c r="B140" s="6">
        <v>940</v>
      </c>
      <c r="C140" s="33">
        <v>412.2</v>
      </c>
      <c r="D140" s="33"/>
      <c r="E140" s="33"/>
      <c r="F140" s="33"/>
      <c r="G140" s="33"/>
      <c r="H140" s="33"/>
      <c r="I140" s="33"/>
    </row>
    <row r="141" spans="1:20">
      <c r="A141" s="5" t="s">
        <v>79</v>
      </c>
      <c r="B141" s="6">
        <v>950</v>
      </c>
      <c r="C141" s="33"/>
      <c r="D141" s="33"/>
      <c r="E141" s="33"/>
      <c r="F141" s="33"/>
      <c r="G141" s="33"/>
      <c r="H141" s="33"/>
      <c r="I141" s="33"/>
    </row>
    <row r="142" spans="1:20">
      <c r="A142" s="68"/>
      <c r="B142" s="1"/>
      <c r="C142" s="28"/>
      <c r="D142" s="28"/>
      <c r="E142" s="28"/>
      <c r="F142" s="28"/>
      <c r="G142" s="28"/>
      <c r="H142" s="28"/>
      <c r="I142" s="28"/>
    </row>
    <row r="143" spans="1:20" ht="36" hidden="1">
      <c r="A143" s="68" t="s">
        <v>72</v>
      </c>
      <c r="B143" s="1"/>
      <c r="C143" s="28"/>
      <c r="D143" s="28"/>
      <c r="E143" s="28"/>
      <c r="F143" s="28"/>
      <c r="G143" s="28"/>
      <c r="H143" s="28"/>
      <c r="I143" s="28"/>
    </row>
    <row r="144" spans="1:20">
      <c r="A144" s="68"/>
      <c r="B144" s="63"/>
      <c r="C144" s="14"/>
      <c r="D144" s="13"/>
      <c r="E144" s="13"/>
      <c r="F144" s="13"/>
      <c r="G144" s="13"/>
      <c r="H144" s="13"/>
      <c r="I144" s="13"/>
    </row>
    <row r="145" spans="1:9">
      <c r="A145" s="69" t="s">
        <v>148</v>
      </c>
      <c r="B145" s="1"/>
      <c r="C145" s="71" t="s">
        <v>24</v>
      </c>
      <c r="D145" s="71"/>
      <c r="E145" s="71"/>
      <c r="F145" s="9"/>
      <c r="G145" s="79" t="s">
        <v>108</v>
      </c>
      <c r="H145" s="79"/>
      <c r="I145" s="79"/>
    </row>
    <row r="146" spans="1:9" s="2" customFormat="1">
      <c r="A146" s="63" t="s">
        <v>107</v>
      </c>
      <c r="B146" s="3"/>
      <c r="C146" s="73" t="s">
        <v>27</v>
      </c>
      <c r="D146" s="73"/>
      <c r="E146" s="73"/>
      <c r="F146" s="12"/>
      <c r="G146" s="74" t="s">
        <v>17</v>
      </c>
      <c r="H146" s="74"/>
      <c r="I146" s="74"/>
    </row>
    <row r="147" spans="1:9">
      <c r="A147" s="56"/>
      <c r="C147" s="14"/>
      <c r="D147" s="13"/>
      <c r="E147" s="13"/>
      <c r="F147" s="13"/>
      <c r="G147" s="13"/>
      <c r="H147" s="13"/>
      <c r="I147" s="13"/>
    </row>
    <row r="148" spans="1:9">
      <c r="A148" s="56"/>
      <c r="C148" s="14"/>
      <c r="D148" s="13"/>
      <c r="E148" s="13"/>
      <c r="F148" s="13"/>
      <c r="G148" s="13"/>
      <c r="H148" s="13"/>
      <c r="I148" s="13"/>
    </row>
    <row r="149" spans="1:9">
      <c r="A149" s="56"/>
      <c r="C149" s="71"/>
      <c r="D149" s="71"/>
      <c r="E149" s="71"/>
      <c r="F149" s="13"/>
      <c r="G149" s="72"/>
      <c r="H149" s="72"/>
      <c r="I149" s="72"/>
    </row>
    <row r="150" spans="1:9">
      <c r="A150" s="56"/>
      <c r="C150" s="73"/>
      <c r="D150" s="73"/>
      <c r="E150" s="73"/>
      <c r="F150" s="13"/>
      <c r="G150" s="74"/>
      <c r="H150" s="74"/>
      <c r="I150" s="74"/>
    </row>
    <row r="151" spans="1:9">
      <c r="A151" s="56"/>
      <c r="C151" s="14"/>
      <c r="D151" s="13"/>
      <c r="E151" s="13"/>
      <c r="F151" s="13"/>
      <c r="G151" s="13"/>
      <c r="H151" s="13"/>
      <c r="I151" s="13"/>
    </row>
    <row r="152" spans="1:9">
      <c r="A152" s="56"/>
      <c r="C152" s="14"/>
      <c r="D152" s="13"/>
      <c r="E152" s="13"/>
      <c r="F152" s="13"/>
      <c r="G152" s="13"/>
      <c r="H152" s="13"/>
      <c r="I152" s="13"/>
    </row>
    <row r="153" spans="1:9">
      <c r="A153" s="56"/>
      <c r="C153" s="14"/>
      <c r="D153" s="13"/>
      <c r="E153" s="13"/>
      <c r="F153" s="13"/>
      <c r="G153" s="13"/>
      <c r="H153" s="13"/>
      <c r="I153" s="13"/>
    </row>
    <row r="154" spans="1:9">
      <c r="A154" s="56"/>
      <c r="C154" s="14"/>
      <c r="D154" s="13"/>
      <c r="E154" s="13"/>
      <c r="F154" s="13"/>
      <c r="G154" s="13"/>
      <c r="H154" s="13"/>
      <c r="I154" s="13"/>
    </row>
    <row r="155" spans="1:9">
      <c r="A155" s="56"/>
      <c r="C155" s="14"/>
      <c r="D155" s="13"/>
      <c r="E155" s="13"/>
      <c r="F155" s="13"/>
      <c r="G155" s="13"/>
      <c r="H155" s="13"/>
      <c r="I155" s="13"/>
    </row>
    <row r="156" spans="1:9">
      <c r="A156" s="56"/>
      <c r="C156" s="14"/>
      <c r="D156" s="13"/>
      <c r="E156" s="13"/>
      <c r="F156" s="13"/>
      <c r="G156" s="13"/>
      <c r="H156" s="13"/>
      <c r="I156" s="13"/>
    </row>
    <row r="157" spans="1:9">
      <c r="A157" s="56"/>
      <c r="C157" s="14"/>
      <c r="D157" s="13"/>
      <c r="E157" s="13"/>
      <c r="F157" s="13"/>
      <c r="G157" s="13"/>
      <c r="H157" s="13"/>
      <c r="I157" s="13"/>
    </row>
    <row r="158" spans="1:9">
      <c r="A158" s="56"/>
      <c r="C158" s="14"/>
      <c r="D158" s="13"/>
      <c r="E158" s="13"/>
      <c r="F158" s="13"/>
      <c r="G158" s="13"/>
      <c r="H158" s="13"/>
      <c r="I158" s="13"/>
    </row>
    <row r="159" spans="1:9">
      <c r="A159" s="56"/>
      <c r="C159" s="14"/>
      <c r="D159" s="13"/>
      <c r="E159" s="13"/>
      <c r="F159" s="13"/>
      <c r="G159" s="13"/>
      <c r="H159" s="13"/>
      <c r="I159" s="13"/>
    </row>
    <row r="160" spans="1:9">
      <c r="A160" s="56"/>
      <c r="C160" s="14"/>
      <c r="D160" s="13"/>
      <c r="E160" s="13"/>
      <c r="F160" s="13"/>
      <c r="G160" s="13"/>
      <c r="H160" s="13"/>
      <c r="I160" s="13"/>
    </row>
    <row r="161" spans="1:9">
      <c r="A161" s="56"/>
      <c r="C161" s="14"/>
      <c r="D161" s="13"/>
      <c r="E161" s="13"/>
      <c r="F161" s="13"/>
      <c r="G161" s="13"/>
      <c r="H161" s="13"/>
      <c r="I161" s="13"/>
    </row>
    <row r="162" spans="1:9">
      <c r="A162" s="56"/>
      <c r="C162" s="14"/>
      <c r="D162" s="13"/>
      <c r="E162" s="13"/>
      <c r="F162" s="13"/>
      <c r="G162" s="13"/>
      <c r="H162" s="13"/>
      <c r="I162" s="13"/>
    </row>
    <row r="163" spans="1:9">
      <c r="A163" s="56"/>
      <c r="C163" s="14"/>
      <c r="D163" s="13"/>
      <c r="E163" s="13"/>
      <c r="F163" s="13"/>
      <c r="G163" s="13"/>
      <c r="H163" s="13"/>
      <c r="I163" s="13"/>
    </row>
    <row r="164" spans="1:9">
      <c r="A164" s="56"/>
      <c r="C164" s="14"/>
      <c r="D164" s="13"/>
      <c r="E164" s="13"/>
      <c r="F164" s="13"/>
      <c r="G164" s="13"/>
      <c r="H164" s="13"/>
      <c r="I164" s="13"/>
    </row>
    <row r="165" spans="1:9">
      <c r="A165" s="56"/>
      <c r="C165" s="14"/>
      <c r="D165" s="13"/>
      <c r="E165" s="13"/>
      <c r="F165" s="13"/>
      <c r="G165" s="13"/>
      <c r="H165" s="13"/>
      <c r="I165" s="13"/>
    </row>
    <row r="166" spans="1:9">
      <c r="A166" s="56"/>
      <c r="C166" s="14"/>
      <c r="D166" s="13"/>
      <c r="E166" s="13"/>
      <c r="F166" s="13"/>
      <c r="G166" s="13"/>
      <c r="H166" s="13"/>
      <c r="I166" s="13"/>
    </row>
    <row r="167" spans="1:9">
      <c r="A167" s="56"/>
      <c r="C167" s="14"/>
      <c r="D167" s="13"/>
      <c r="E167" s="13"/>
      <c r="F167" s="13"/>
      <c r="G167" s="13"/>
      <c r="H167" s="13"/>
      <c r="I167" s="13"/>
    </row>
    <row r="168" spans="1:9">
      <c r="A168" s="56"/>
      <c r="C168" s="14"/>
      <c r="D168" s="13"/>
      <c r="E168" s="13"/>
      <c r="F168" s="13"/>
      <c r="G168" s="13"/>
      <c r="H168" s="13"/>
      <c r="I168" s="13"/>
    </row>
    <row r="169" spans="1:9">
      <c r="A169" s="56"/>
      <c r="C169" s="14"/>
      <c r="D169" s="13"/>
      <c r="E169" s="13"/>
      <c r="F169" s="13"/>
      <c r="G169" s="13"/>
      <c r="H169" s="13"/>
      <c r="I169" s="13"/>
    </row>
    <row r="170" spans="1:9">
      <c r="A170" s="56"/>
      <c r="C170" s="14"/>
      <c r="D170" s="13"/>
      <c r="E170" s="13"/>
      <c r="F170" s="13"/>
      <c r="G170" s="13"/>
      <c r="H170" s="13"/>
      <c r="I170" s="13"/>
    </row>
    <row r="171" spans="1:9">
      <c r="A171" s="56"/>
      <c r="C171" s="14"/>
      <c r="D171" s="13"/>
      <c r="E171" s="13"/>
      <c r="F171" s="13"/>
      <c r="G171" s="13"/>
      <c r="H171" s="13"/>
      <c r="I171" s="13"/>
    </row>
    <row r="172" spans="1:9">
      <c r="A172" s="56"/>
      <c r="C172" s="14"/>
      <c r="D172" s="13"/>
      <c r="E172" s="13"/>
      <c r="F172" s="13"/>
      <c r="G172" s="13"/>
      <c r="H172" s="13"/>
      <c r="I172" s="13"/>
    </row>
    <row r="173" spans="1:9">
      <c r="A173" s="56"/>
      <c r="C173" s="14"/>
      <c r="D173" s="13"/>
      <c r="E173" s="13"/>
      <c r="F173" s="13"/>
      <c r="G173" s="13"/>
      <c r="H173" s="13"/>
      <c r="I173" s="13"/>
    </row>
    <row r="174" spans="1:9">
      <c r="A174" s="56"/>
      <c r="C174" s="14"/>
      <c r="D174" s="13"/>
      <c r="E174" s="13"/>
      <c r="F174" s="13"/>
      <c r="G174" s="13"/>
      <c r="H174" s="13"/>
      <c r="I174" s="13"/>
    </row>
    <row r="175" spans="1:9">
      <c r="A175" s="56"/>
      <c r="C175" s="14"/>
      <c r="D175" s="13"/>
      <c r="E175" s="13"/>
      <c r="F175" s="13"/>
      <c r="G175" s="13"/>
      <c r="H175" s="13"/>
      <c r="I175" s="13"/>
    </row>
    <row r="176" spans="1:9">
      <c r="A176" s="56"/>
      <c r="C176" s="14"/>
      <c r="D176" s="13"/>
      <c r="E176" s="13"/>
      <c r="F176" s="13"/>
      <c r="G176" s="13"/>
      <c r="H176" s="13"/>
      <c r="I176" s="13"/>
    </row>
    <row r="177" spans="1:9">
      <c r="A177" s="56"/>
      <c r="C177" s="14"/>
      <c r="D177" s="13"/>
      <c r="E177" s="13"/>
      <c r="F177" s="13"/>
      <c r="G177" s="13"/>
      <c r="H177" s="13"/>
      <c r="I177" s="13"/>
    </row>
    <row r="178" spans="1:9">
      <c r="A178" s="56"/>
      <c r="C178" s="14"/>
      <c r="D178" s="13"/>
      <c r="E178" s="13"/>
      <c r="F178" s="13"/>
      <c r="G178" s="13"/>
      <c r="H178" s="13"/>
      <c r="I178" s="13"/>
    </row>
    <row r="179" spans="1:9">
      <c r="A179" s="56"/>
      <c r="C179" s="14"/>
      <c r="D179" s="13"/>
      <c r="E179" s="13"/>
      <c r="F179" s="13"/>
      <c r="G179" s="13"/>
      <c r="H179" s="13"/>
      <c r="I179" s="13"/>
    </row>
    <row r="180" spans="1:9">
      <c r="A180" s="56"/>
      <c r="C180" s="14"/>
      <c r="D180" s="13"/>
      <c r="E180" s="13"/>
      <c r="F180" s="13"/>
      <c r="G180" s="13"/>
      <c r="H180" s="13"/>
      <c r="I180" s="13"/>
    </row>
    <row r="181" spans="1:9">
      <c r="A181" s="56"/>
      <c r="C181" s="14"/>
      <c r="D181" s="13"/>
      <c r="E181" s="13"/>
      <c r="F181" s="13"/>
      <c r="G181" s="13"/>
      <c r="H181" s="13"/>
      <c r="I181" s="13"/>
    </row>
    <row r="182" spans="1:9">
      <c r="A182" s="56"/>
      <c r="C182" s="14"/>
      <c r="D182" s="13"/>
      <c r="E182" s="13"/>
      <c r="F182" s="13"/>
      <c r="G182" s="13"/>
      <c r="H182" s="13"/>
      <c r="I182" s="13"/>
    </row>
    <row r="183" spans="1:9">
      <c r="A183" s="56"/>
      <c r="C183" s="14"/>
      <c r="D183" s="13"/>
      <c r="E183" s="13"/>
      <c r="F183" s="13"/>
      <c r="G183" s="13"/>
      <c r="H183" s="13"/>
      <c r="I183" s="13"/>
    </row>
    <row r="184" spans="1:9">
      <c r="A184" s="56"/>
      <c r="C184" s="14"/>
      <c r="D184" s="13"/>
      <c r="E184" s="13"/>
      <c r="F184" s="13"/>
      <c r="G184" s="13"/>
      <c r="H184" s="13"/>
      <c r="I184" s="13"/>
    </row>
    <row r="185" spans="1:9">
      <c r="A185" s="56"/>
      <c r="C185" s="14"/>
      <c r="D185" s="13"/>
      <c r="E185" s="13"/>
      <c r="F185" s="13"/>
      <c r="G185" s="13"/>
      <c r="H185" s="13"/>
      <c r="I185" s="13"/>
    </row>
    <row r="186" spans="1:9">
      <c r="A186" s="56"/>
      <c r="C186" s="14"/>
      <c r="D186" s="13"/>
      <c r="E186" s="13"/>
      <c r="F186" s="13"/>
      <c r="G186" s="13"/>
      <c r="H186" s="13"/>
      <c r="I186" s="13"/>
    </row>
    <row r="187" spans="1:9">
      <c r="A187" s="56"/>
      <c r="C187" s="14"/>
      <c r="D187" s="13"/>
      <c r="E187" s="13"/>
      <c r="F187" s="13"/>
      <c r="G187" s="13"/>
      <c r="H187" s="13"/>
      <c r="I187" s="13"/>
    </row>
    <row r="188" spans="1:9">
      <c r="A188" s="17"/>
    </row>
    <row r="189" spans="1:9">
      <c r="A189" s="17"/>
    </row>
    <row r="190" spans="1:9">
      <c r="A190" s="17"/>
    </row>
    <row r="191" spans="1:9">
      <c r="A191" s="17"/>
    </row>
    <row r="192" spans="1:9">
      <c r="A192" s="17"/>
    </row>
    <row r="193" spans="1:1">
      <c r="A193" s="17"/>
    </row>
    <row r="194" spans="1:1">
      <c r="A194" s="17"/>
    </row>
    <row r="195" spans="1:1">
      <c r="A195" s="17"/>
    </row>
    <row r="196" spans="1:1">
      <c r="A196" s="17"/>
    </row>
    <row r="197" spans="1:1">
      <c r="A197" s="17"/>
    </row>
    <row r="198" spans="1:1">
      <c r="A198" s="17"/>
    </row>
    <row r="199" spans="1:1">
      <c r="A199" s="17"/>
    </row>
    <row r="200" spans="1:1">
      <c r="A200" s="17"/>
    </row>
    <row r="201" spans="1:1">
      <c r="A201" s="17"/>
    </row>
    <row r="202" spans="1:1">
      <c r="A202" s="17"/>
    </row>
    <row r="203" spans="1:1">
      <c r="A203" s="17"/>
    </row>
    <row r="204" spans="1:1">
      <c r="A204" s="17"/>
    </row>
    <row r="205" spans="1:1">
      <c r="A205" s="17"/>
    </row>
    <row r="206" spans="1:1">
      <c r="A206" s="17"/>
    </row>
    <row r="207" spans="1:1">
      <c r="A207" s="17"/>
    </row>
    <row r="208" spans="1:1">
      <c r="A208" s="17"/>
    </row>
    <row r="209" spans="1:1">
      <c r="A209" s="17"/>
    </row>
    <row r="210" spans="1:1">
      <c r="A210" s="17"/>
    </row>
    <row r="211" spans="1:1">
      <c r="A211" s="17"/>
    </row>
    <row r="212" spans="1:1">
      <c r="A212" s="17"/>
    </row>
    <row r="213" spans="1:1">
      <c r="A213" s="17"/>
    </row>
    <row r="214" spans="1:1">
      <c r="A214" s="17"/>
    </row>
    <row r="215" spans="1:1">
      <c r="A215" s="17"/>
    </row>
    <row r="216" spans="1:1">
      <c r="A216" s="17"/>
    </row>
    <row r="217" spans="1:1">
      <c r="A217" s="17"/>
    </row>
    <row r="218" spans="1:1">
      <c r="A218" s="17"/>
    </row>
    <row r="219" spans="1:1">
      <c r="A219" s="17"/>
    </row>
    <row r="220" spans="1:1">
      <c r="A220" s="17"/>
    </row>
    <row r="221" spans="1:1">
      <c r="A221" s="17"/>
    </row>
    <row r="222" spans="1:1">
      <c r="A222" s="17"/>
    </row>
    <row r="223" spans="1:1">
      <c r="A223" s="17"/>
    </row>
    <row r="224" spans="1:1">
      <c r="A224" s="17"/>
    </row>
    <row r="225" spans="1:1">
      <c r="A225" s="17"/>
    </row>
    <row r="226" spans="1:1">
      <c r="A226" s="17"/>
    </row>
    <row r="227" spans="1:1">
      <c r="A227" s="17"/>
    </row>
    <row r="228" spans="1:1">
      <c r="A228" s="17"/>
    </row>
    <row r="229" spans="1:1">
      <c r="A229" s="17"/>
    </row>
    <row r="230" spans="1:1">
      <c r="A230" s="17"/>
    </row>
    <row r="231" spans="1:1">
      <c r="A231" s="17"/>
    </row>
    <row r="232" spans="1:1">
      <c r="A232" s="17"/>
    </row>
    <row r="233" spans="1:1">
      <c r="A233" s="17"/>
    </row>
    <row r="234" spans="1:1">
      <c r="A234" s="17"/>
    </row>
    <row r="235" spans="1:1">
      <c r="A235" s="17"/>
    </row>
    <row r="236" spans="1:1">
      <c r="A236" s="17"/>
    </row>
    <row r="237" spans="1:1">
      <c r="A237" s="17"/>
    </row>
    <row r="238" spans="1:1">
      <c r="A238" s="17"/>
    </row>
    <row r="239" spans="1:1">
      <c r="A239" s="17"/>
    </row>
    <row r="240" spans="1:1">
      <c r="A240" s="17"/>
    </row>
    <row r="241" spans="1:1">
      <c r="A241" s="17"/>
    </row>
    <row r="242" spans="1:1">
      <c r="A242" s="17"/>
    </row>
    <row r="243" spans="1:1">
      <c r="A243" s="17"/>
    </row>
    <row r="244" spans="1:1">
      <c r="A244" s="17"/>
    </row>
    <row r="245" spans="1:1">
      <c r="A245" s="17"/>
    </row>
    <row r="246" spans="1:1">
      <c r="A246" s="17"/>
    </row>
    <row r="247" spans="1:1">
      <c r="A247" s="17"/>
    </row>
    <row r="248" spans="1:1">
      <c r="A248" s="17"/>
    </row>
    <row r="249" spans="1:1">
      <c r="A249" s="17"/>
    </row>
    <row r="250" spans="1:1">
      <c r="A250" s="17"/>
    </row>
    <row r="251" spans="1:1">
      <c r="A251" s="17"/>
    </row>
    <row r="252" spans="1:1">
      <c r="A252" s="17"/>
    </row>
    <row r="253" spans="1:1">
      <c r="A253" s="17"/>
    </row>
    <row r="254" spans="1:1">
      <c r="A254" s="17"/>
    </row>
    <row r="255" spans="1:1">
      <c r="A255" s="17"/>
    </row>
    <row r="256" spans="1:1">
      <c r="A256" s="17"/>
    </row>
    <row r="257" spans="1:1">
      <c r="A257" s="17"/>
    </row>
    <row r="258" spans="1:1">
      <c r="A258" s="17"/>
    </row>
    <row r="259" spans="1:1">
      <c r="A259" s="17"/>
    </row>
    <row r="260" spans="1:1">
      <c r="A260" s="17"/>
    </row>
    <row r="261" spans="1:1">
      <c r="A261" s="17"/>
    </row>
    <row r="262" spans="1:1">
      <c r="A262" s="17"/>
    </row>
    <row r="263" spans="1:1">
      <c r="A263" s="17"/>
    </row>
    <row r="264" spans="1:1">
      <c r="A264" s="17"/>
    </row>
    <row r="265" spans="1:1">
      <c r="A265" s="17"/>
    </row>
    <row r="266" spans="1:1">
      <c r="A266" s="17"/>
    </row>
    <row r="267" spans="1:1">
      <c r="A267" s="17"/>
    </row>
    <row r="268" spans="1:1">
      <c r="A268" s="17"/>
    </row>
    <row r="269" spans="1:1">
      <c r="A269" s="17"/>
    </row>
    <row r="270" spans="1:1">
      <c r="A270" s="17"/>
    </row>
    <row r="271" spans="1:1">
      <c r="A271" s="17"/>
    </row>
    <row r="272" spans="1:1">
      <c r="A272" s="17"/>
    </row>
    <row r="273" spans="1:1">
      <c r="A273" s="17"/>
    </row>
    <row r="274" spans="1:1">
      <c r="A274" s="17"/>
    </row>
    <row r="275" spans="1:1">
      <c r="A275" s="17"/>
    </row>
    <row r="276" spans="1:1">
      <c r="A276" s="17"/>
    </row>
    <row r="277" spans="1:1">
      <c r="A277" s="17"/>
    </row>
    <row r="278" spans="1:1">
      <c r="A278" s="17"/>
    </row>
    <row r="279" spans="1:1">
      <c r="A279" s="17"/>
    </row>
    <row r="280" spans="1:1">
      <c r="A280" s="17"/>
    </row>
    <row r="281" spans="1:1">
      <c r="A281" s="17"/>
    </row>
    <row r="282" spans="1:1">
      <c r="A282" s="17"/>
    </row>
    <row r="283" spans="1:1">
      <c r="A283" s="17"/>
    </row>
    <row r="284" spans="1:1">
      <c r="A284" s="17"/>
    </row>
    <row r="285" spans="1:1">
      <c r="A285" s="17"/>
    </row>
    <row r="286" spans="1:1">
      <c r="A286" s="17"/>
    </row>
    <row r="287" spans="1:1">
      <c r="A287" s="17"/>
    </row>
    <row r="288" spans="1:1">
      <c r="A288" s="17"/>
    </row>
    <row r="289" spans="1:1">
      <c r="A289" s="17"/>
    </row>
    <row r="290" spans="1:1">
      <c r="A290" s="17"/>
    </row>
    <row r="291" spans="1:1">
      <c r="A291" s="17"/>
    </row>
    <row r="292" spans="1:1">
      <c r="A292" s="17"/>
    </row>
    <row r="293" spans="1:1">
      <c r="A293" s="17"/>
    </row>
    <row r="294" spans="1:1">
      <c r="A294" s="17"/>
    </row>
    <row r="295" spans="1:1">
      <c r="A295" s="17"/>
    </row>
    <row r="296" spans="1:1">
      <c r="A296" s="17"/>
    </row>
    <row r="297" spans="1:1">
      <c r="A297" s="17"/>
    </row>
    <row r="298" spans="1:1">
      <c r="A298" s="17"/>
    </row>
    <row r="299" spans="1:1">
      <c r="A299" s="17"/>
    </row>
    <row r="300" spans="1:1">
      <c r="A300" s="17"/>
    </row>
    <row r="301" spans="1:1">
      <c r="A301" s="17"/>
    </row>
    <row r="302" spans="1:1">
      <c r="A302" s="17"/>
    </row>
    <row r="303" spans="1:1">
      <c r="A303" s="17"/>
    </row>
    <row r="304" spans="1:1">
      <c r="A304" s="17"/>
    </row>
    <row r="305" spans="1:1">
      <c r="A305" s="17"/>
    </row>
    <row r="306" spans="1:1">
      <c r="A306" s="17"/>
    </row>
    <row r="307" spans="1:1">
      <c r="A307" s="17"/>
    </row>
    <row r="308" spans="1:1">
      <c r="A308" s="17"/>
    </row>
    <row r="309" spans="1:1">
      <c r="A309" s="17"/>
    </row>
    <row r="310" spans="1:1">
      <c r="A310" s="17"/>
    </row>
    <row r="311" spans="1:1">
      <c r="A311" s="17"/>
    </row>
    <row r="312" spans="1:1">
      <c r="A312" s="17"/>
    </row>
    <row r="313" spans="1:1">
      <c r="A313" s="17"/>
    </row>
    <row r="314" spans="1:1">
      <c r="A314" s="17"/>
    </row>
    <row r="315" spans="1:1">
      <c r="A315" s="17"/>
    </row>
    <row r="316" spans="1:1">
      <c r="A316" s="17"/>
    </row>
    <row r="317" spans="1:1">
      <c r="A317" s="17"/>
    </row>
    <row r="318" spans="1:1">
      <c r="A318" s="17"/>
    </row>
    <row r="319" spans="1:1">
      <c r="A319" s="17"/>
    </row>
    <row r="320" spans="1:1">
      <c r="A320" s="17"/>
    </row>
    <row r="321" spans="1:1">
      <c r="A321" s="17"/>
    </row>
    <row r="322" spans="1:1">
      <c r="A322" s="17"/>
    </row>
    <row r="323" spans="1:1">
      <c r="A323" s="17"/>
    </row>
    <row r="324" spans="1:1">
      <c r="A324" s="17"/>
    </row>
    <row r="325" spans="1:1">
      <c r="A325" s="17"/>
    </row>
    <row r="326" spans="1:1">
      <c r="A326" s="17"/>
    </row>
    <row r="327" spans="1:1">
      <c r="A327" s="17"/>
    </row>
    <row r="328" spans="1:1">
      <c r="A328" s="17"/>
    </row>
    <row r="329" spans="1:1">
      <c r="A329" s="17"/>
    </row>
    <row r="330" spans="1:1">
      <c r="A330" s="17"/>
    </row>
    <row r="331" spans="1:1">
      <c r="A331" s="17"/>
    </row>
    <row r="332" spans="1:1">
      <c r="A332" s="17"/>
    </row>
    <row r="333" spans="1:1">
      <c r="A333" s="17"/>
    </row>
    <row r="334" spans="1:1">
      <c r="A334" s="17"/>
    </row>
    <row r="335" spans="1:1">
      <c r="A335" s="17"/>
    </row>
    <row r="336" spans="1:1">
      <c r="A336" s="17"/>
    </row>
    <row r="337" spans="1:1">
      <c r="A337" s="17"/>
    </row>
    <row r="338" spans="1:1">
      <c r="A338" s="17"/>
    </row>
    <row r="339" spans="1:1">
      <c r="A339" s="17"/>
    </row>
    <row r="340" spans="1:1">
      <c r="A340" s="17"/>
    </row>
    <row r="341" spans="1:1">
      <c r="A341" s="17"/>
    </row>
    <row r="342" spans="1:1">
      <c r="A342" s="17"/>
    </row>
    <row r="343" spans="1:1">
      <c r="A343" s="17"/>
    </row>
    <row r="344" spans="1:1">
      <c r="A344" s="17"/>
    </row>
    <row r="345" spans="1:1">
      <c r="A345" s="17"/>
    </row>
    <row r="346" spans="1:1">
      <c r="A346" s="17"/>
    </row>
    <row r="347" spans="1:1">
      <c r="A347" s="17"/>
    </row>
    <row r="348" spans="1:1">
      <c r="A348" s="17"/>
    </row>
    <row r="349" spans="1:1">
      <c r="A349" s="17"/>
    </row>
    <row r="350" spans="1:1">
      <c r="A350" s="17"/>
    </row>
    <row r="351" spans="1:1">
      <c r="A351" s="17"/>
    </row>
    <row r="352" spans="1:1">
      <c r="A352" s="17"/>
    </row>
    <row r="353" spans="1:1">
      <c r="A353" s="17"/>
    </row>
    <row r="354" spans="1:1">
      <c r="A354" s="17"/>
    </row>
  </sheetData>
  <mergeCells count="62">
    <mergeCell ref="G6:H6"/>
    <mergeCell ref="G1:I1"/>
    <mergeCell ref="G2:I2"/>
    <mergeCell ref="G3:I3"/>
    <mergeCell ref="G4:I4"/>
    <mergeCell ref="G5:I5"/>
    <mergeCell ref="G7:H7"/>
    <mergeCell ref="H13:I13"/>
    <mergeCell ref="A15:F15"/>
    <mergeCell ref="G15:I15"/>
    <mergeCell ref="B16:E16"/>
    <mergeCell ref="H16:I16"/>
    <mergeCell ref="B17:F17"/>
    <mergeCell ref="G17:H17"/>
    <mergeCell ref="B18:E18"/>
    <mergeCell ref="G18:H18"/>
    <mergeCell ref="B19:E19"/>
    <mergeCell ref="G19:H19"/>
    <mergeCell ref="B27:E27"/>
    <mergeCell ref="B20:E20"/>
    <mergeCell ref="G20:H20"/>
    <mergeCell ref="B21:E21"/>
    <mergeCell ref="G21:H21"/>
    <mergeCell ref="B22:E22"/>
    <mergeCell ref="G22:H22"/>
    <mergeCell ref="B23:E23"/>
    <mergeCell ref="G23:H23"/>
    <mergeCell ref="B24:E24"/>
    <mergeCell ref="B25:F25"/>
    <mergeCell ref="B26:E26"/>
    <mergeCell ref="A29:I29"/>
    <mergeCell ref="A30:I30"/>
    <mergeCell ref="A31:I31"/>
    <mergeCell ref="A32:A33"/>
    <mergeCell ref="B32:B33"/>
    <mergeCell ref="C32:C33"/>
    <mergeCell ref="D32:D33"/>
    <mergeCell ref="E32:E33"/>
    <mergeCell ref="F32:I32"/>
    <mergeCell ref="A111:I111"/>
    <mergeCell ref="A35:I35"/>
    <mergeCell ref="A36:I36"/>
    <mergeCell ref="J37:M37"/>
    <mergeCell ref="L39:V39"/>
    <mergeCell ref="S42:Z42"/>
    <mergeCell ref="L44:T44"/>
    <mergeCell ref="A51:I51"/>
    <mergeCell ref="O53:R53"/>
    <mergeCell ref="L59:T59"/>
    <mergeCell ref="A76:I76"/>
    <mergeCell ref="A104:I104"/>
    <mergeCell ref="L137:T137"/>
    <mergeCell ref="C145:E145"/>
    <mergeCell ref="G145:I145"/>
    <mergeCell ref="C146:E146"/>
    <mergeCell ref="G146:I146"/>
    <mergeCell ref="C149:E149"/>
    <mergeCell ref="G149:I149"/>
    <mergeCell ref="C150:E150"/>
    <mergeCell ref="G150:I150"/>
    <mergeCell ref="A121:I121"/>
    <mergeCell ref="A135:B135"/>
  </mergeCells>
  <pageMargins left="0.39370078740157483" right="0.27559055118110237" top="0.59055118110236227" bottom="0.35433070866141736" header="0.39370078740157483" footer="0.31496062992125984"/>
  <pageSetup paperSize="9" scale="2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I. Фін план 2025р проєкт</vt:lpstr>
      <vt:lpstr>'I. Фін план 2025р проєкт'!Заголовки_для_печати</vt:lpstr>
    </vt:vector>
  </TitlesOfParts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admin</cp:lastModifiedBy>
  <cp:lastPrinted>2025-03-25T09:48:25Z</cp:lastPrinted>
  <dcterms:created xsi:type="dcterms:W3CDTF">2003-03-13T16:00:22Z</dcterms:created>
  <dcterms:modified xsi:type="dcterms:W3CDTF">2025-04-24T07:11:28Z</dcterms:modified>
</cp:coreProperties>
</file>