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90"/>
  </bookViews>
  <sheets>
    <sheet name="фІНПЛАН 20,12,2024" sheetId="2" r:id="rId1"/>
    <sheet name="Лист3" sheetId="3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E117" i="2" l="1"/>
  <c r="E116" i="2"/>
  <c r="E115" i="2"/>
  <c r="E114" i="2"/>
  <c r="E113" i="2"/>
  <c r="E112" i="2"/>
  <c r="E111" i="2"/>
  <c r="E110" i="2"/>
  <c r="E109" i="2"/>
  <c r="E108" i="2"/>
  <c r="R105" i="2"/>
  <c r="Q105" i="2"/>
  <c r="P105" i="2"/>
  <c r="O105" i="2"/>
  <c r="N105" i="2"/>
  <c r="E105" i="2"/>
  <c r="E104" i="2"/>
  <c r="E103" i="2"/>
  <c r="P102" i="2"/>
  <c r="O102" i="2"/>
  <c r="N102" i="2"/>
  <c r="E102" i="2"/>
  <c r="E101" i="2"/>
  <c r="N100" i="2"/>
  <c r="E100" i="2"/>
  <c r="E99" i="2"/>
  <c r="E98" i="2"/>
  <c r="D95" i="2"/>
  <c r="C95" i="2"/>
  <c r="M94" i="2"/>
  <c r="D94" i="2"/>
  <c r="C94" i="2"/>
  <c r="I93" i="2"/>
  <c r="H93" i="2"/>
  <c r="G93" i="2"/>
  <c r="F93" i="2"/>
  <c r="D93" i="2"/>
  <c r="C93" i="2"/>
  <c r="I92" i="2"/>
  <c r="H92" i="2"/>
  <c r="G92" i="2"/>
  <c r="D92" i="2"/>
  <c r="C92" i="2"/>
  <c r="M91" i="2"/>
  <c r="M90" i="2"/>
  <c r="M89" i="2"/>
  <c r="M88" i="2"/>
  <c r="M87" i="2"/>
  <c r="M86" i="2"/>
  <c r="M85" i="2"/>
  <c r="M84" i="2"/>
  <c r="M83" i="2"/>
  <c r="F83" i="2"/>
  <c r="G83" i="2" s="1"/>
  <c r="H83" i="2" s="1"/>
  <c r="I83" i="2" s="1"/>
  <c r="M82" i="2"/>
  <c r="M81" i="2"/>
  <c r="H81" i="2"/>
  <c r="I81" i="2" s="1"/>
  <c r="G81" i="2"/>
  <c r="E81" i="2" s="1"/>
  <c r="N81" i="2" s="1"/>
  <c r="F81" i="2"/>
  <c r="F80" i="2"/>
  <c r="D80" i="2"/>
  <c r="C80" i="2"/>
  <c r="C96" i="2" s="1"/>
  <c r="I78" i="2"/>
  <c r="R104" i="2" s="1"/>
  <c r="H78" i="2"/>
  <c r="Q104" i="2" s="1"/>
  <c r="G78" i="2"/>
  <c r="P104" i="2" s="1"/>
  <c r="F78" i="2"/>
  <c r="O104" i="2" s="1"/>
  <c r="D78" i="2"/>
  <c r="C78" i="2"/>
  <c r="E77" i="2"/>
  <c r="E76" i="2"/>
  <c r="E78" i="2" s="1"/>
  <c r="N104" i="2" s="1"/>
  <c r="E74" i="2"/>
  <c r="D72" i="2"/>
  <c r="C72" i="2"/>
  <c r="E70" i="2"/>
  <c r="I69" i="2"/>
  <c r="H69" i="2"/>
  <c r="G69" i="2"/>
  <c r="G72" i="2" s="1"/>
  <c r="P103" i="2" s="1"/>
  <c r="P106" i="2" s="1"/>
  <c r="F69" i="2"/>
  <c r="F84" i="2" s="1"/>
  <c r="E68" i="2"/>
  <c r="I67" i="2"/>
  <c r="I80" i="2" s="1"/>
  <c r="H67" i="2"/>
  <c r="H72" i="2" s="1"/>
  <c r="Q103" i="2" s="1"/>
  <c r="G67" i="2"/>
  <c r="G80" i="2" s="1"/>
  <c r="F67" i="2"/>
  <c r="F82" i="2" s="1"/>
  <c r="E67" i="2"/>
  <c r="E66" i="2"/>
  <c r="E65" i="2"/>
  <c r="N64" i="2"/>
  <c r="E64" i="2"/>
  <c r="N63" i="2"/>
  <c r="E63" i="2"/>
  <c r="D60" i="2"/>
  <c r="D96" i="2" s="1"/>
  <c r="C60" i="2"/>
  <c r="F59" i="2"/>
  <c r="F91" i="2" s="1"/>
  <c r="F58" i="2"/>
  <c r="F90" i="2" s="1"/>
  <c r="E57" i="2"/>
  <c r="I56" i="2"/>
  <c r="I60" i="2" s="1"/>
  <c r="R102" i="2" s="1"/>
  <c r="H56" i="2"/>
  <c r="H95" i="2" s="1"/>
  <c r="G56" i="2"/>
  <c r="G60" i="2" s="1"/>
  <c r="F55" i="2"/>
  <c r="E54" i="2"/>
  <c r="E53" i="2"/>
  <c r="E52" i="2"/>
  <c r="E94" i="2" s="1"/>
  <c r="N94" i="2" s="1"/>
  <c r="E51" i="2"/>
  <c r="E50" i="2"/>
  <c r="G49" i="2"/>
  <c r="G95" i="2" s="1"/>
  <c r="E49" i="2"/>
  <c r="E48" i="2"/>
  <c r="E80" i="2" s="1"/>
  <c r="N80" i="2" s="1"/>
  <c r="E47" i="2"/>
  <c r="E93" i="2" s="1"/>
  <c r="N93" i="2" s="1"/>
  <c r="E46" i="2"/>
  <c r="E92" i="2" s="1"/>
  <c r="N92" i="2" s="1"/>
  <c r="I44" i="2"/>
  <c r="I118" i="2" s="1"/>
  <c r="H44" i="2"/>
  <c r="H118" i="2" s="1"/>
  <c r="G44" i="2"/>
  <c r="G118" i="2" s="1"/>
  <c r="F44" i="2"/>
  <c r="F118" i="2" s="1"/>
  <c r="E44" i="2"/>
  <c r="E118" i="2" s="1"/>
  <c r="D44" i="2"/>
  <c r="D118" i="2" s="1"/>
  <c r="C44" i="2"/>
  <c r="C118" i="2" s="1"/>
  <c r="I35" i="2"/>
  <c r="H35" i="2"/>
  <c r="G35" i="2"/>
  <c r="E35" i="2"/>
  <c r="I34" i="2"/>
  <c r="H34" i="2"/>
  <c r="G34" i="2"/>
  <c r="E34" i="2"/>
  <c r="I32" i="2"/>
  <c r="H32" i="2"/>
  <c r="G32" i="2"/>
  <c r="F32" i="2"/>
  <c r="E32" i="2" s="1"/>
  <c r="D32" i="2"/>
  <c r="C32" i="2"/>
  <c r="G91" i="2" l="1"/>
  <c r="H91" i="2" s="1"/>
  <c r="I91" i="2" s="1"/>
  <c r="R106" i="2"/>
  <c r="I36" i="2"/>
  <c r="F95" i="2"/>
  <c r="F96" i="2" s="1"/>
  <c r="F119" i="2" s="1"/>
  <c r="E82" i="2"/>
  <c r="N82" i="2" s="1"/>
  <c r="G82" i="2"/>
  <c r="H82" i="2" s="1"/>
  <c r="I82" i="2" s="1"/>
  <c r="E90" i="2"/>
  <c r="N90" i="2" s="1"/>
  <c r="G90" i="2"/>
  <c r="H90" i="2" s="1"/>
  <c r="I90" i="2" s="1"/>
  <c r="G36" i="2"/>
  <c r="G96" i="2"/>
  <c r="G119" i="2" s="1"/>
  <c r="G84" i="2"/>
  <c r="H84" i="2" s="1"/>
  <c r="I84" i="2" s="1"/>
  <c r="H60" i="2"/>
  <c r="Q102" i="2" s="1"/>
  <c r="Q106" i="2" s="1"/>
  <c r="F56" i="2"/>
  <c r="E69" i="2"/>
  <c r="E72" i="2" s="1"/>
  <c r="I72" i="2"/>
  <c r="R103" i="2" s="1"/>
  <c r="H80" i="2"/>
  <c r="F89" i="2"/>
  <c r="P108" i="2"/>
  <c r="P109" i="2" s="1"/>
  <c r="F72" i="2"/>
  <c r="O103" i="2" s="1"/>
  <c r="O106" i="2" s="1"/>
  <c r="E83" i="2"/>
  <c r="N83" i="2" s="1"/>
  <c r="Q108" i="2"/>
  <c r="I95" i="2"/>
  <c r="I96" i="2" s="1"/>
  <c r="I119" i="2" s="1"/>
  <c r="N108" i="2"/>
  <c r="R108" i="2"/>
  <c r="O108" i="2"/>
  <c r="E119" i="2" l="1"/>
  <c r="N103" i="2"/>
  <c r="N106" i="2" s="1"/>
  <c r="E96" i="2"/>
  <c r="O109" i="2"/>
  <c r="F87" i="2"/>
  <c r="R109" i="2"/>
  <c r="Q109" i="2"/>
  <c r="E89" i="2"/>
  <c r="N89" i="2" s="1"/>
  <c r="G89" i="2"/>
  <c r="H89" i="2" s="1"/>
  <c r="I89" i="2" s="1"/>
  <c r="E84" i="2"/>
  <c r="N84" i="2" s="1"/>
  <c r="E91" i="2"/>
  <c r="N91" i="2" s="1"/>
  <c r="H36" i="2"/>
  <c r="E36" i="2" s="1"/>
  <c r="H96" i="2"/>
  <c r="H119" i="2" s="1"/>
  <c r="F85" i="2"/>
  <c r="F86" i="2"/>
  <c r="E56" i="2"/>
  <c r="E95" i="2" s="1"/>
  <c r="N95" i="2" s="1"/>
  <c r="F88" i="2"/>
  <c r="G88" i="2" l="1"/>
  <c r="H88" i="2" s="1"/>
  <c r="I88" i="2" s="1"/>
  <c r="E88" i="2"/>
  <c r="N88" i="2" s="1"/>
  <c r="G86" i="2"/>
  <c r="H86" i="2" s="1"/>
  <c r="I86" i="2" s="1"/>
  <c r="G85" i="2"/>
  <c r="H85" i="2" s="1"/>
  <c r="I85" i="2" s="1"/>
  <c r="G87" i="2"/>
  <c r="H87" i="2" s="1"/>
  <c r="I87" i="2" s="1"/>
  <c r="E87" i="2"/>
  <c r="N87" i="2" s="1"/>
  <c r="E86" i="2" l="1"/>
  <c r="N86" i="2" s="1"/>
  <c r="E85" i="2"/>
  <c r="N85" i="2" s="1"/>
</calcChain>
</file>

<file path=xl/sharedStrings.xml><?xml version="1.0" encoding="utf-8"?>
<sst xmlns="http://schemas.openxmlformats.org/spreadsheetml/2006/main" count="234" uniqueCount="181">
  <si>
    <t>ПРОЄКТ</t>
  </si>
  <si>
    <t>М. П.</t>
  </si>
  <si>
    <t>коди</t>
  </si>
  <si>
    <t>Внесення змін</t>
  </si>
  <si>
    <t>Рік</t>
  </si>
  <si>
    <t>до затвердженого фінансового плану</t>
  </si>
  <si>
    <t xml:space="preserve">Підприємство  </t>
  </si>
  <si>
    <t>комунальне підприємство "Комунсервіс"</t>
  </si>
  <si>
    <t xml:space="preserve">за ЄДРПОУ </t>
  </si>
  <si>
    <t>основний ФП</t>
  </si>
  <si>
    <t xml:space="preserve">Організаційно-правова форма </t>
  </si>
  <si>
    <t>комунальне підприємство</t>
  </si>
  <si>
    <t>за КОПФГ</t>
  </si>
  <si>
    <t>(дата затвердження)</t>
  </si>
  <si>
    <t>Територія</t>
  </si>
  <si>
    <t>Полтавська область Лубенський район</t>
  </si>
  <si>
    <t>за КОАТУУ</t>
  </si>
  <si>
    <t>змінений ФП</t>
  </si>
  <si>
    <t>проєкт</t>
  </si>
  <si>
    <t xml:space="preserve">Галузь     </t>
  </si>
  <si>
    <t>житлово-комунальне господарство</t>
  </si>
  <si>
    <t>за ЗКГНГ</t>
  </si>
  <si>
    <t xml:space="preserve">Вид економічної діяльності    </t>
  </si>
  <si>
    <t>забір, очищення та постачання води</t>
  </si>
  <si>
    <t xml:space="preserve">за  КВЕД  </t>
  </si>
  <si>
    <t>36.00</t>
  </si>
  <si>
    <t xml:space="preserve">Одиниця виміру: </t>
  </si>
  <si>
    <t>тис. грн. з одним десятковим знаком</t>
  </si>
  <si>
    <t>Форма власності</t>
  </si>
  <si>
    <t>комунальна</t>
  </si>
  <si>
    <t>Чисельність працівників</t>
  </si>
  <si>
    <t xml:space="preserve">Місцезнаходження  </t>
  </si>
  <si>
    <t>37800, м.Хорол, вул. Шевченка, 33 А</t>
  </si>
  <si>
    <t xml:space="preserve">Телефон </t>
  </si>
  <si>
    <t>(05362)33181</t>
  </si>
  <si>
    <t xml:space="preserve">Прізвище та ініціали керівника  </t>
  </si>
  <si>
    <t>Лозенко Олександр Анатолійович</t>
  </si>
  <si>
    <t>ФІНАНСОВИЙ ПЛАН ПІДПРИЄМСТВА НА 2024 РІК</t>
  </si>
  <si>
    <t>Основні фінансові показники підприємства</t>
  </si>
  <si>
    <t>Найменування</t>
  </si>
  <si>
    <t xml:space="preserve">Код рядка </t>
  </si>
  <si>
    <t>Довідка:</t>
  </si>
  <si>
    <t xml:space="preserve">Плановий 2024 рік (усього) </t>
  </si>
  <si>
    <t xml:space="preserve">У тому числі </t>
  </si>
  <si>
    <t>факт минулого 2023 року</t>
  </si>
  <si>
    <t>фінансовий план 2023 року</t>
  </si>
  <si>
    <t>І  квартал</t>
  </si>
  <si>
    <t>ІІ  квартал</t>
  </si>
  <si>
    <t>ІІІ  квартал</t>
  </si>
  <si>
    <t>ІV квартал</t>
  </si>
  <si>
    <t>І. Фінансові результати</t>
  </si>
  <si>
    <t>Доходи і витрати від операційної дільності (деталізація)</t>
  </si>
  <si>
    <t>Дохід (виручка) від реалізації продукції (товарів, робіт, послуг)</t>
  </si>
  <si>
    <t xml:space="preserve">Дохід з місцевого бюджету за програмою </t>
  </si>
  <si>
    <t>002</t>
  </si>
  <si>
    <t>Дохід з місцевого бюджету за програмою покращення благоустрою міста Хорол Лубенського району Полтавської області на 2022 -2024 роки для КП «Комунсервіс» (зі змінами)</t>
  </si>
  <si>
    <t>податок на додану вартість</t>
  </si>
  <si>
    <t>інші непрямі податки</t>
  </si>
  <si>
    <r>
      <t xml:space="preserve">Інші вирахування з доходу </t>
    </r>
    <r>
      <rPr>
        <i/>
        <sz val="10"/>
        <rFont val="Times New Roman Cyr"/>
        <family val="1"/>
        <charset val="204"/>
      </rPr>
      <t>(розшифрування)</t>
    </r>
  </si>
  <si>
    <t>Дохід з місцевого бюджету за програмою соціального і економічного розвитку Хорольської міської територіальної громади  Лубенського району  Полтавської області на 2022-2024 роки (зі змінами)</t>
  </si>
  <si>
    <t>Дохід від Фонду загальнообов'язкового державного соціального страхування на випадок безробіття, спрямованих на фінансування суспільно корисних робіт</t>
  </si>
  <si>
    <t>Дохід з місцевого бюджету за програмою відшкодування різниці між тарифом та економічно обґрунтованою вартістю послуг з централізованого водопостачання та водовідведення, які надаються КП "Комунсервіс" в 2024 році</t>
  </si>
  <si>
    <t>Інші операційні доходи (дохід від операційної оренди активів)</t>
  </si>
  <si>
    <t>Інші доходи, зокрема:</t>
  </si>
  <si>
    <t>Дохід від безоплатно одержаних активів</t>
  </si>
  <si>
    <t>180/1</t>
  </si>
  <si>
    <t>не пов"язаний з операційною діяльністю підприємства (очистка стоків)</t>
  </si>
  <si>
    <t>180/2</t>
  </si>
  <si>
    <t>Разом (сума рядків 100-180)</t>
  </si>
  <si>
    <t xml:space="preserve">Витрати з власних коштів </t>
  </si>
  <si>
    <t xml:space="preserve">Заробітна плата 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</si>
  <si>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</si>
  <si>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</si>
  <si>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</si>
  <si>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Оплата комунальних послуг та енергоносіїв, в тому числі:</t>
  </si>
  <si>
    <t>Оплата електроенергії</t>
  </si>
  <si>
    <t>240/1</t>
  </si>
  <si>
    <t>Амортизація, зокрема:</t>
  </si>
  <si>
    <t>Знос (амортизація) на безоплатно передані активи</t>
  </si>
  <si>
    <t>245/1</t>
  </si>
  <si>
    <t>Знос (амортизація) на активи господарської діяльності</t>
  </si>
  <si>
    <t>245/2</t>
  </si>
  <si>
    <t>Соціальне забезпечення</t>
  </si>
  <si>
    <t>Інші операційні витрати :</t>
  </si>
  <si>
    <t xml:space="preserve">Податки та збори </t>
  </si>
  <si>
    <t>260/1</t>
  </si>
  <si>
    <t>Судовий збір</t>
  </si>
  <si>
    <t>262/2</t>
  </si>
  <si>
    <t>Штрафні санкції</t>
  </si>
  <si>
    <t>262/3</t>
  </si>
  <si>
    <t>Разом (сума рядків 200-262)</t>
  </si>
  <si>
    <t xml:space="preserve">Витрати з місцевого бюджету </t>
  </si>
  <si>
    <t>340/1</t>
  </si>
  <si>
    <t>Дослідження  і розробки, окремі заходи по реалізації державних (регіональних) програм</t>
  </si>
  <si>
    <t>Окремі заходи по реалізації державних (регіональних) програм</t>
  </si>
  <si>
    <t>341/1</t>
  </si>
  <si>
    <t>Інші поточні видатки(збір)</t>
  </si>
  <si>
    <t>Разом (сума рядків 300-342)</t>
  </si>
  <si>
    <t>342/1</t>
  </si>
  <si>
    <t>Придбання обладнання і предметів довгострокового користування</t>
  </si>
  <si>
    <t>Капітальний ремонт інших об"єктів</t>
  </si>
  <si>
    <t>Витрати Фонду загальнообов'язкового державного соціального страхування на випадок безробіття, спрямованих на фінансування суспільно корисних робіт у відповідності до договору №1622/1 від 15.11.2022 р.</t>
  </si>
  <si>
    <t>Разом (сума рядків 345-346)</t>
  </si>
  <si>
    <t>ІІ. Елементи операційних витрат</t>
  </si>
  <si>
    <t>Матеріальні затрати (сума рядків 220+240+320+340)</t>
  </si>
  <si>
    <t>012/5/1</t>
  </si>
  <si>
    <t>012/5/2</t>
  </si>
  <si>
    <t>012/5/3</t>
  </si>
  <si>
    <t>012/5/4</t>
  </si>
  <si>
    <t>012/5/5</t>
  </si>
  <si>
    <t>012/5/6</t>
  </si>
  <si>
    <t>012/5/7</t>
  </si>
  <si>
    <t>012/5/8</t>
  </si>
  <si>
    <t>012/5/9</t>
  </si>
  <si>
    <t>012/5/11</t>
  </si>
  <si>
    <t>012/5/12</t>
  </si>
  <si>
    <t>Витрати на оплату праці (сума рядків 200+300+345)</t>
  </si>
  <si>
    <t>Відрахування на соціальні заходи (сума рядків 210+310+346)</t>
  </si>
  <si>
    <t>Амортизація (245)</t>
  </si>
  <si>
    <t>Інші операційні витрати (сума рядків 230+250+260+330+341+342)</t>
  </si>
  <si>
    <t>Разом (сума рядків 270+342/1+350)</t>
  </si>
  <si>
    <t>ІІІ. Інвестиційна дільність</t>
  </si>
  <si>
    <t>Доходи від інвестиційної діяльності, у т. 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</si>
  <si>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</si>
  <si>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</si>
  <si>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</si>
  <si>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</si>
  <si>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</si>
  <si>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</si>
  <si>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</si>
  <si>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 (система водовідведення)</t>
  </si>
  <si>
    <t>ІV. Фінансова дільність</t>
  </si>
  <si>
    <t>Доходи від фінансової дільності за зобов'язаннями , у т.ч.:</t>
  </si>
  <si>
    <t>кредити</t>
  </si>
  <si>
    <t>позики</t>
  </si>
  <si>
    <t>депозити</t>
  </si>
  <si>
    <t>Інші надходження (розшифрувати)</t>
  </si>
  <si>
    <t>Витрати від фінансової дільності за зобов'язаннями, у т. ч. :</t>
  </si>
  <si>
    <t>Інші витрати (розшифрувати)</t>
  </si>
  <si>
    <t>Усього доходів:</t>
  </si>
  <si>
    <t>Усього витрат:</t>
  </si>
  <si>
    <t>Нерозподілені доходи</t>
  </si>
  <si>
    <t>V. Додаткова інформація</t>
  </si>
  <si>
    <t>Штатна чисельність працівників</t>
  </si>
  <si>
    <t>х</t>
  </si>
  <si>
    <t xml:space="preserve">Вартість основних засобів </t>
  </si>
  <si>
    <t>Податкова заборгованість</t>
  </si>
  <si>
    <t>Заборгованість перед працівниками за заробітною платою</t>
  </si>
  <si>
    <t xml:space="preserve">Дебіторська заборгованість </t>
  </si>
  <si>
    <t>Кедиторська заборгованість</t>
  </si>
  <si>
    <t>ПОГОДЖЕНО:</t>
  </si>
  <si>
    <t xml:space="preserve">Начальник фінансового управління </t>
  </si>
  <si>
    <t>( зі змінами  на 20.12.2024 р.)</t>
  </si>
  <si>
    <t>гр.450 не враховувать каітальні ремонт</t>
  </si>
  <si>
    <t>серпень 300000,00 на ПММ                листопад 100000 сіль                                  грудень - 200000,00 на матер.</t>
  </si>
  <si>
    <t>314,0 тис.грн. заходи на покращення питної води соцекономрозвиток</t>
  </si>
  <si>
    <t>жовтень 41,6 суспільнокористі</t>
  </si>
  <si>
    <t>ІІІ кв. збільшено на 614,0 тис.грн.</t>
  </si>
  <si>
    <t>200,0 матер</t>
  </si>
  <si>
    <t>на ПММ серпень 300000,00   100000  сіль  200000,0  грудень матеріали</t>
  </si>
  <si>
    <t xml:space="preserve">на послуги серпень 314000,0 </t>
  </si>
  <si>
    <t>на вуличне 249,6 ІІ кварт</t>
  </si>
  <si>
    <t>ІІІ кв.збільшено на 614,0 тис.грн.</t>
  </si>
  <si>
    <t xml:space="preserve">Матеріальні затрати </t>
  </si>
  <si>
    <t>Витрати на оплату праці</t>
  </si>
  <si>
    <t>Відрахування на соціальні заходи</t>
  </si>
  <si>
    <t>Інші операційні витрати</t>
  </si>
  <si>
    <t>збільшено вуличне 249,6</t>
  </si>
  <si>
    <t>збільшено суспільні 35,8</t>
  </si>
  <si>
    <t>збільшено кап.ремонт</t>
  </si>
  <si>
    <t>Витрати 270</t>
  </si>
  <si>
    <t>Витрати місцевого б-ту 342/1</t>
  </si>
  <si>
    <t>Витрати суспільні</t>
  </si>
  <si>
    <t>Капремонт</t>
  </si>
  <si>
    <t>доходи</t>
  </si>
  <si>
    <t>в гр.450 не враховувати кап.ремонт</t>
  </si>
  <si>
    <t>в гр.800 враховувати кап.ремонт</t>
  </si>
  <si>
    <t>зміна на 300,0 ПММ</t>
  </si>
  <si>
    <t>Директор</t>
  </si>
  <si>
    <t>Олександр  ЛОЗЕНКО</t>
  </si>
  <si>
    <t>Людмила  БРОВКО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</si>
</sst>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36">
    <font>
      <sz val="11"/>
      <color theme="1"/>
      <name val="Calibri"/>
      <family val="2"/>
      <charset val="1"/>
      <scheme val="minor"/>
    </font>
    <font>
      <b/>
      <sz val="10"/>
      <name val="Times New Roman Cyr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</font>
    <font>
      <sz val="11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sz val="10"/>
      <color theme="1"/>
      <name val="Times New Roman"/>
      <family val="1"/>
    </font>
    <font>
      <i/>
      <sz val="11"/>
      <name val="Times New Roman Cyr"/>
      <family val="1"/>
      <charset val="204"/>
    </font>
    <font>
      <i/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Times New Roman Cyr"/>
      <charset val="1"/>
    </font>
    <font>
      <i/>
      <sz val="10"/>
      <name val="Times New Roman Cyr"/>
      <family val="1"/>
      <charset val="204"/>
    </font>
    <font>
      <b/>
      <sz val="11"/>
      <name val="Times New Roman Cyr"/>
      <charset val="1"/>
    </font>
    <font>
      <b/>
      <i/>
      <sz val="11"/>
      <name val="Times New Roman Cyr"/>
      <charset val="1"/>
    </font>
    <font>
      <b/>
      <sz val="10"/>
      <name val="Times New Roman Cyr"/>
    </font>
    <font>
      <b/>
      <i/>
      <sz val="10"/>
      <name val="Times New Roman Cyr"/>
      <charset val="1"/>
    </font>
    <font>
      <i/>
      <sz val="10"/>
      <name val="Times New Roman Cyr"/>
      <charset val="1"/>
    </font>
    <font>
      <b/>
      <sz val="10"/>
      <name val="Times New Roman Cyr"/>
      <charset val="204"/>
    </font>
    <font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0" borderId="0" xfId="0" applyFont="1" applyBorder="1" applyAlignment="1"/>
    <xf numFmtId="0" fontId="5" fillId="0" borderId="0" xfId="0" applyFont="1" applyBorder="1" applyAlignment="1"/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2" xfId="0" applyFont="1" applyBorder="1" applyAlignment="1"/>
    <xf numFmtId="0" fontId="4" fillId="0" borderId="3" xfId="0" applyFont="1" applyBorder="1" applyAlignment="1">
      <alignment horizontal="center"/>
    </xf>
    <xf numFmtId="0" fontId="4" fillId="2" borderId="0" xfId="0" applyFont="1" applyFill="1" applyBorder="1" applyAlignment="1"/>
    <xf numFmtId="0" fontId="4" fillId="0" borderId="0" xfId="0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10" xfId="0" applyFont="1" applyBorder="1" applyAlignment="1"/>
    <xf numFmtId="0" fontId="4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 wrapText="1"/>
    </xf>
    <xf numFmtId="0" fontId="7" fillId="0" borderId="13" xfId="0" applyFont="1" applyBorder="1" applyAlignment="1"/>
    <xf numFmtId="0" fontId="4" fillId="0" borderId="14" xfId="0" applyFont="1" applyBorder="1" applyAlignment="1"/>
    <xf numFmtId="0" fontId="4" fillId="0" borderId="15" xfId="0" applyFont="1" applyBorder="1" applyAlignment="1"/>
    <xf numFmtId="0" fontId="6" fillId="0" borderId="16" xfId="0" applyFont="1" applyBorder="1" applyAlignment="1">
      <alignment horizontal="center" wrapText="1"/>
    </xf>
    <xf numFmtId="0" fontId="7" fillId="0" borderId="17" xfId="0" applyFont="1" applyBorder="1" applyAlignment="1"/>
    <xf numFmtId="0" fontId="6" fillId="0" borderId="18" xfId="0" applyFont="1" applyBorder="1" applyAlignment="1">
      <alignment horizontal="center" wrapText="1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4" fillId="0" borderId="14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7" fillId="0" borderId="14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2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0" fontId="7" fillId="0" borderId="14" xfId="0" applyFont="1" applyBorder="1" applyAlignment="1">
      <alignment horizontal="left"/>
    </xf>
    <xf numFmtId="0" fontId="11" fillId="0" borderId="14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12" fillId="2" borderId="14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2" borderId="0" xfId="0" applyFont="1" applyFill="1" applyBorder="1" applyAlignment="1"/>
    <xf numFmtId="0" fontId="14" fillId="4" borderId="3" xfId="0" applyFont="1" applyFill="1" applyBorder="1" applyAlignment="1">
      <alignment vertical="top" wrapText="1"/>
    </xf>
    <xf numFmtId="0" fontId="14" fillId="4" borderId="14" xfId="0" applyFont="1" applyFill="1" applyBorder="1" applyAlignment="1">
      <alignment vertical="top" wrapText="1"/>
    </xf>
    <xf numFmtId="0" fontId="14" fillId="4" borderId="15" xfId="0" applyFont="1" applyFill="1" applyBorder="1" applyAlignment="1">
      <alignment vertical="top" wrapText="1"/>
    </xf>
    <xf numFmtId="0" fontId="1" fillId="0" borderId="1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5" fillId="3" borderId="3" xfId="0" applyFont="1" applyFill="1" applyBorder="1" applyAlignment="1"/>
    <xf numFmtId="0" fontId="15" fillId="3" borderId="14" xfId="0" applyFont="1" applyFill="1" applyBorder="1" applyAlignment="1"/>
    <xf numFmtId="0" fontId="15" fillId="3" borderId="15" xfId="0" applyFont="1" applyFill="1" applyBorder="1" applyAlignment="1"/>
    <xf numFmtId="0" fontId="16" fillId="0" borderId="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0" fontId="15" fillId="0" borderId="15" xfId="0" applyFont="1" applyFill="1" applyBorder="1" applyAlignment="1">
      <alignment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11" xfId="0" applyFont="1" applyFill="1" applyBorder="1" applyAlignment="1">
      <alignment horizontal="left" wrapText="1"/>
    </xf>
    <xf numFmtId="0" fontId="4" fillId="0" borderId="11" xfId="0" quotePrefix="1" applyFont="1" applyFill="1" applyBorder="1" applyAlignment="1">
      <alignment horizontal="center" vertical="center"/>
    </xf>
    <xf numFmtId="164" fontId="4" fillId="0" borderId="11" xfId="0" quotePrefix="1" applyNumberFormat="1" applyFont="1" applyFill="1" applyBorder="1" applyAlignment="1">
      <alignment horizontal="right"/>
    </xf>
    <xf numFmtId="164" fontId="3" fillId="2" borderId="11" xfId="0" applyNumberFormat="1" applyFont="1" applyFill="1" applyBorder="1" applyAlignment="1">
      <alignment horizontal="right"/>
    </xf>
    <xf numFmtId="164" fontId="4" fillId="2" borderId="11" xfId="0" applyNumberFormat="1" applyFont="1" applyFill="1" applyBorder="1" applyAlignment="1">
      <alignment horizontal="center"/>
    </xf>
    <xf numFmtId="164" fontId="4" fillId="2" borderId="11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right"/>
    </xf>
    <xf numFmtId="164" fontId="17" fillId="0" borderId="0" xfId="0" applyNumberFormat="1" applyFont="1" applyFill="1" applyBorder="1" applyAlignment="1">
      <alignment horizontal="right"/>
    </xf>
    <xf numFmtId="165" fontId="15" fillId="0" borderId="0" xfId="0" applyNumberFormat="1" applyFont="1" applyFill="1" applyBorder="1" applyAlignment="1" applyProtection="1">
      <alignment vertical="top"/>
    </xf>
    <xf numFmtId="0" fontId="4" fillId="0" borderId="11" xfId="0" applyFont="1" applyFill="1" applyBorder="1" applyAlignment="1">
      <alignment horizontal="left" wrapText="1"/>
    </xf>
    <xf numFmtId="49" fontId="4" fillId="0" borderId="11" xfId="0" applyNumberFormat="1" applyFont="1" applyFill="1" applyBorder="1" applyAlignment="1">
      <alignment horizontal="center" vertical="center"/>
    </xf>
    <xf numFmtId="164" fontId="4" fillId="2" borderId="11" xfId="0" quotePrefix="1" applyNumberFormat="1" applyFont="1" applyFill="1" applyBorder="1" applyAlignment="1">
      <alignment horizontal="center"/>
    </xf>
    <xf numFmtId="164" fontId="4" fillId="2" borderId="11" xfId="0" quotePrefix="1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 applyProtection="1">
      <alignment vertical="top"/>
    </xf>
    <xf numFmtId="165" fontId="2" fillId="0" borderId="0" xfId="0" applyNumberFormat="1" applyFont="1" applyFill="1" applyBorder="1" applyAlignment="1" applyProtection="1">
      <alignment vertical="top"/>
    </xf>
    <xf numFmtId="0" fontId="3" fillId="0" borderId="11" xfId="0" applyFont="1" applyFill="1" applyBorder="1" applyAlignment="1">
      <alignment horizontal="left" wrapText="1"/>
    </xf>
    <xf numFmtId="164" fontId="4" fillId="0" borderId="11" xfId="0" applyNumberFormat="1" applyFont="1" applyFill="1" applyBorder="1" applyAlignment="1">
      <alignment horizontal="right"/>
    </xf>
    <xf numFmtId="164" fontId="17" fillId="2" borderId="11" xfId="0" applyNumberFormat="1" applyFont="1" applyFill="1" applyBorder="1" applyAlignment="1">
      <alignment horizontal="right"/>
    </xf>
    <xf numFmtId="164" fontId="17" fillId="2" borderId="11" xfId="0" applyNumberFormat="1" applyFont="1" applyFill="1" applyBorder="1" applyAlignment="1"/>
    <xf numFmtId="0" fontId="4" fillId="0" borderId="11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 vertical="center" wrapText="1"/>
    </xf>
    <xf numFmtId="164" fontId="17" fillId="2" borderId="11" xfId="0" applyNumberFormat="1" applyFont="1" applyFill="1" applyBorder="1" applyAlignment="1">
      <alignment horizontal="center"/>
    </xf>
    <xf numFmtId="164" fontId="3" fillId="2" borderId="11" xfId="0" applyNumberFormat="1" applyFont="1" applyFill="1" applyBorder="1" applyAlignment="1">
      <alignment horizontal="center"/>
    </xf>
    <xf numFmtId="0" fontId="12" fillId="0" borderId="11" xfId="0" applyFont="1" applyFill="1" applyBorder="1" applyAlignment="1">
      <alignment horizontal="left"/>
    </xf>
    <xf numFmtId="0" fontId="12" fillId="0" borderId="18" xfId="0" applyFont="1" applyFill="1" applyBorder="1" applyAlignment="1">
      <alignment horizontal="left" wrapText="1"/>
    </xf>
    <xf numFmtId="0" fontId="4" fillId="0" borderId="18" xfId="0" applyFont="1" applyFill="1" applyBorder="1" applyAlignment="1">
      <alignment horizontal="center" vertical="center"/>
    </xf>
    <xf numFmtId="164" fontId="4" fillId="0" borderId="18" xfId="0" quotePrefix="1" applyNumberFormat="1" applyFont="1" applyFill="1" applyBorder="1" applyAlignment="1">
      <alignment horizontal="right"/>
    </xf>
    <xf numFmtId="164" fontId="3" fillId="2" borderId="18" xfId="0" applyNumberFormat="1" applyFont="1" applyFill="1" applyBorder="1" applyAlignment="1">
      <alignment horizontal="right"/>
    </xf>
    <xf numFmtId="164" fontId="4" fillId="2" borderId="18" xfId="0" applyNumberFormat="1" applyFont="1" applyFill="1" applyBorder="1" applyAlignment="1"/>
    <xf numFmtId="0" fontId="17" fillId="0" borderId="24" xfId="0" applyFont="1" applyFill="1" applyBorder="1" applyAlignment="1">
      <alignment horizontal="left"/>
    </xf>
    <xf numFmtId="0" fontId="17" fillId="0" borderId="25" xfId="0" applyFont="1" applyFill="1" applyBorder="1" applyAlignment="1">
      <alignment horizontal="center" vertical="center"/>
    </xf>
    <xf numFmtId="164" fontId="17" fillId="0" borderId="25" xfId="0" quotePrefix="1" applyNumberFormat="1" applyFont="1" applyFill="1" applyBorder="1" applyAlignment="1">
      <alignment horizontal="right"/>
    </xf>
    <xf numFmtId="164" fontId="17" fillId="5" borderId="25" xfId="0" quotePrefix="1" applyNumberFormat="1" applyFont="1" applyFill="1" applyBorder="1" applyAlignment="1">
      <alignment horizontal="right"/>
    </xf>
    <xf numFmtId="164" fontId="17" fillId="2" borderId="25" xfId="0" quotePrefix="1" applyNumberFormat="1" applyFont="1" applyFill="1" applyBorder="1" applyAlignment="1">
      <alignment horizontal="right"/>
    </xf>
    <xf numFmtId="164" fontId="17" fillId="2" borderId="26" xfId="0" quotePrefix="1" applyNumberFormat="1" applyFont="1" applyFill="1" applyBorder="1" applyAlignment="1">
      <alignment horizontal="right"/>
    </xf>
    <xf numFmtId="164" fontId="15" fillId="0" borderId="0" xfId="0" applyNumberFormat="1" applyFont="1" applyFill="1" applyBorder="1" applyAlignment="1" applyProtection="1">
      <alignment horizontal="left" vertical="top"/>
    </xf>
    <xf numFmtId="0" fontId="1" fillId="5" borderId="16" xfId="0" applyFont="1" applyFill="1" applyBorder="1" applyAlignment="1">
      <alignment horizontal="left" wrapText="1"/>
    </xf>
    <xf numFmtId="0" fontId="4" fillId="0" borderId="16" xfId="0" applyFont="1" applyFill="1" applyBorder="1" applyAlignment="1">
      <alignment horizontal="center" vertical="center"/>
    </xf>
    <xf numFmtId="164" fontId="3" fillId="0" borderId="27" xfId="0" applyNumberFormat="1" applyFont="1" applyFill="1" applyBorder="1" applyAlignment="1"/>
    <xf numFmtId="164" fontId="3" fillId="0" borderId="1" xfId="0" applyNumberFormat="1" applyFont="1" applyFill="1" applyBorder="1" applyAlignment="1"/>
    <xf numFmtId="164" fontId="3" fillId="2" borderId="1" xfId="0" applyNumberFormat="1" applyFont="1" applyFill="1" applyBorder="1" applyAlignment="1"/>
    <xf numFmtId="164" fontId="3" fillId="2" borderId="10" xfId="0" applyNumberFormat="1" applyFont="1" applyFill="1" applyBorder="1" applyAlignment="1"/>
    <xf numFmtId="164" fontId="3" fillId="0" borderId="11" xfId="0" applyNumberFormat="1" applyFont="1" applyFill="1" applyBorder="1" applyAlignment="1">
      <alignment horizontal="right"/>
    </xf>
    <xf numFmtId="0" fontId="12" fillId="0" borderId="11" xfId="0" applyFont="1" applyFill="1" applyBorder="1" applyAlignment="1">
      <alignment horizontal="left" wrapText="1"/>
    </xf>
    <xf numFmtId="164" fontId="3" fillId="0" borderId="11" xfId="0" quotePrefix="1" applyNumberFormat="1" applyFont="1" applyFill="1" applyBorder="1" applyAlignment="1">
      <alignment horizontal="right"/>
    </xf>
    <xf numFmtId="164" fontId="3" fillId="2" borderId="11" xfId="0" quotePrefix="1" applyNumberFormat="1" applyFont="1" applyFill="1" applyBorder="1" applyAlignment="1">
      <alignment horizontal="right"/>
    </xf>
    <xf numFmtId="0" fontId="12" fillId="0" borderId="11" xfId="0" applyFont="1" applyFill="1" applyBorder="1" applyAlignment="1">
      <alignment wrapText="1"/>
    </xf>
    <xf numFmtId="164" fontId="4" fillId="0" borderId="11" xfId="0" quotePrefix="1" applyNumberFormat="1" applyFont="1" applyFill="1" applyBorder="1" applyAlignment="1">
      <alignment horizontal="right" wrapText="1"/>
    </xf>
    <xf numFmtId="0" fontId="17" fillId="0" borderId="18" xfId="0" applyFont="1" applyFill="1" applyBorder="1" applyAlignment="1">
      <alignment wrapText="1"/>
    </xf>
    <xf numFmtId="0" fontId="17" fillId="0" borderId="18" xfId="0" applyFont="1" applyFill="1" applyBorder="1" applyAlignment="1">
      <alignment horizontal="center" vertical="center"/>
    </xf>
    <xf numFmtId="164" fontId="17" fillId="0" borderId="18" xfId="0" quotePrefix="1" applyNumberFormat="1" applyFont="1" applyFill="1" applyBorder="1" applyAlignment="1">
      <alignment horizontal="right"/>
    </xf>
    <xf numFmtId="164" fontId="17" fillId="5" borderId="18" xfId="0" quotePrefix="1" applyNumberFormat="1" applyFont="1" applyFill="1" applyBorder="1" applyAlignment="1">
      <alignment horizontal="right"/>
    </xf>
    <xf numFmtId="0" fontId="15" fillId="3" borderId="24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vertical="center" wrapText="1"/>
    </xf>
    <xf numFmtId="0" fontId="19" fillId="0" borderId="16" xfId="0" quotePrefix="1" applyFont="1" applyFill="1" applyBorder="1" applyAlignment="1">
      <alignment horizontal="center"/>
    </xf>
    <xf numFmtId="0" fontId="20" fillId="0" borderId="27" xfId="0" applyFont="1" applyFill="1" applyBorder="1" applyAlignment="1"/>
    <xf numFmtId="0" fontId="20" fillId="0" borderId="1" xfId="0" applyFont="1" applyFill="1" applyBorder="1" applyAlignment="1"/>
    <xf numFmtId="0" fontId="20" fillId="2" borderId="1" xfId="0" applyFont="1" applyFill="1" applyBorder="1" applyAlignment="1"/>
    <xf numFmtId="0" fontId="20" fillId="2" borderId="10" xfId="0" applyFont="1" applyFill="1" applyBorder="1" applyAlignment="1"/>
    <xf numFmtId="0" fontId="4" fillId="0" borderId="11" xfId="0" quotePrefix="1" applyFont="1" applyFill="1" applyBorder="1" applyAlignment="1">
      <alignment horizontal="center"/>
    </xf>
    <xf numFmtId="164" fontId="3" fillId="0" borderId="11" xfId="0" quotePrefix="1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21" fillId="2" borderId="11" xfId="0" applyNumberFormat="1" applyFont="1" applyFill="1" applyBorder="1" applyAlignment="1">
      <alignment horizontal="right" wrapText="1"/>
    </xf>
    <xf numFmtId="164" fontId="3" fillId="2" borderId="11" xfId="0" quotePrefix="1" applyNumberFormat="1" applyFont="1" applyFill="1" applyBorder="1" applyAlignment="1">
      <alignment horizontal="right" wrapText="1"/>
    </xf>
    <xf numFmtId="164" fontId="4" fillId="0" borderId="11" xfId="0" applyNumberFormat="1" applyFont="1" applyFill="1" applyBorder="1" applyAlignment="1">
      <alignment horizontal="right" wrapText="1"/>
    </xf>
    <xf numFmtId="164" fontId="4" fillId="5" borderId="11" xfId="0" quotePrefix="1" applyNumberFormat="1" applyFont="1" applyFill="1" applyBorder="1" applyAlignment="1">
      <alignment horizontal="right" wrapText="1"/>
    </xf>
    <xf numFmtId="164" fontId="4" fillId="2" borderId="11" xfId="0" quotePrefix="1" applyNumberFormat="1" applyFont="1" applyFill="1" applyBorder="1" applyAlignment="1">
      <alignment horizontal="right" wrapText="1"/>
    </xf>
    <xf numFmtId="164" fontId="3" fillId="2" borderId="11" xfId="0" applyNumberFormat="1" applyFont="1" applyFill="1" applyBorder="1" applyAlignment="1"/>
    <xf numFmtId="0" fontId="4" fillId="0" borderId="11" xfId="0" applyFont="1" applyFill="1" applyBorder="1" applyAlignment="1">
      <alignment horizontal="center"/>
    </xf>
    <xf numFmtId="164" fontId="17" fillId="2" borderId="11" xfId="0" applyNumberFormat="1" applyFont="1" applyFill="1" applyBorder="1" applyAlignment="1">
      <alignment horizontal="right" wrapText="1"/>
    </xf>
    <xf numFmtId="164" fontId="3" fillId="5" borderId="11" xfId="0" applyNumberFormat="1" applyFont="1" applyFill="1" applyBorder="1" applyAlignment="1"/>
    <xf numFmtId="164" fontId="17" fillId="5" borderId="11" xfId="0" applyNumberFormat="1" applyFont="1" applyFill="1" applyBorder="1" applyAlignment="1"/>
    <xf numFmtId="164" fontId="3" fillId="2" borderId="11" xfId="0" applyNumberFormat="1" applyFont="1" applyFill="1" applyBorder="1" applyAlignment="1">
      <alignment horizontal="right" wrapText="1"/>
    </xf>
    <xf numFmtId="0" fontId="4" fillId="0" borderId="18" xfId="0" applyFont="1" applyFill="1" applyBorder="1" applyAlignment="1">
      <alignment horizontal="center"/>
    </xf>
    <xf numFmtId="164" fontId="4" fillId="0" borderId="18" xfId="0" quotePrefix="1" applyNumberFormat="1" applyFont="1" applyFill="1" applyBorder="1" applyAlignment="1">
      <alignment horizontal="right" wrapText="1"/>
    </xf>
    <xf numFmtId="164" fontId="3" fillId="0" borderId="18" xfId="0" applyNumberFormat="1" applyFont="1" applyFill="1" applyBorder="1" applyAlignment="1">
      <alignment horizontal="right" wrapText="1"/>
    </xf>
    <xf numFmtId="164" fontId="3" fillId="2" borderId="18" xfId="0" applyNumberFormat="1" applyFont="1" applyFill="1" applyBorder="1" applyAlignment="1">
      <alignment horizontal="right" wrapText="1"/>
    </xf>
    <xf numFmtId="164" fontId="3" fillId="2" borderId="18" xfId="0" applyNumberFormat="1" applyFont="1" applyFill="1" applyBorder="1" applyAlignment="1"/>
    <xf numFmtId="0" fontId="22" fillId="0" borderId="24" xfId="0" applyFont="1" applyFill="1" applyBorder="1" applyAlignment="1">
      <alignment horizontal="left" wrapText="1"/>
    </xf>
    <xf numFmtId="0" fontId="17" fillId="0" borderId="25" xfId="0" applyFont="1" applyFill="1" applyBorder="1" applyAlignment="1">
      <alignment horizontal="center"/>
    </xf>
    <xf numFmtId="164" fontId="17" fillId="0" borderId="25" xfId="0" quotePrefix="1" applyNumberFormat="1" applyFont="1" applyFill="1" applyBorder="1" applyAlignment="1">
      <alignment horizontal="right" wrapText="1"/>
    </xf>
    <xf numFmtId="164" fontId="17" fillId="0" borderId="25" xfId="0" applyNumberFormat="1" applyFont="1" applyFill="1" applyBorder="1" applyAlignment="1">
      <alignment horizontal="right" wrapText="1"/>
    </xf>
    <xf numFmtId="164" fontId="17" fillId="5" borderId="25" xfId="0" applyNumberFormat="1" applyFont="1" applyFill="1" applyBorder="1" applyAlignment="1">
      <alignment horizontal="right" wrapText="1"/>
    </xf>
    <xf numFmtId="164" fontId="17" fillId="0" borderId="26" xfId="0" applyNumberFormat="1" applyFont="1" applyFill="1" applyBorder="1" applyAlignment="1">
      <alignment horizontal="right" wrapText="1"/>
    </xf>
    <xf numFmtId="0" fontId="12" fillId="0" borderId="16" xfId="0" applyFont="1" applyFill="1" applyBorder="1" applyAlignment="1">
      <alignment horizontal="left" wrapText="1"/>
    </xf>
    <xf numFmtId="0" fontId="4" fillId="0" borderId="16" xfId="0" applyFont="1" applyFill="1" applyBorder="1" applyAlignment="1">
      <alignment horizontal="center"/>
    </xf>
    <xf numFmtId="164" fontId="4" fillId="0" borderId="16" xfId="0" quotePrefix="1" applyNumberFormat="1" applyFont="1" applyFill="1" applyBorder="1" applyAlignment="1">
      <alignment horizontal="right" wrapText="1"/>
    </xf>
    <xf numFmtId="164" fontId="3" fillId="0" borderId="16" xfId="0" applyNumberFormat="1" applyFont="1" applyFill="1" applyBorder="1" applyAlignment="1">
      <alignment horizontal="right" wrapText="1"/>
    </xf>
    <xf numFmtId="164" fontId="3" fillId="2" borderId="16" xfId="0" applyNumberFormat="1" applyFont="1" applyFill="1" applyBorder="1" applyAlignment="1">
      <alignment horizontal="right" wrapText="1"/>
    </xf>
    <xf numFmtId="164" fontId="3" fillId="2" borderId="16" xfId="0" applyNumberFormat="1" applyFont="1" applyFill="1" applyBorder="1" applyAlignment="1"/>
    <xf numFmtId="0" fontId="23" fillId="0" borderId="11" xfId="0" applyFont="1" applyFill="1" applyBorder="1" applyAlignment="1">
      <alignment horizontal="left" wrapText="1"/>
    </xf>
    <xf numFmtId="0" fontId="23" fillId="0" borderId="11" xfId="0" applyFont="1" applyFill="1" applyBorder="1" applyAlignment="1">
      <alignment horizontal="center"/>
    </xf>
    <xf numFmtId="164" fontId="23" fillId="0" borderId="11" xfId="0" quotePrefix="1" applyNumberFormat="1" applyFont="1" applyFill="1" applyBorder="1" applyAlignment="1">
      <alignment horizontal="right" wrapText="1"/>
    </xf>
    <xf numFmtId="164" fontId="23" fillId="0" borderId="11" xfId="0" applyNumberFormat="1" applyFont="1" applyFill="1" applyBorder="1" applyAlignment="1">
      <alignment horizontal="right" wrapText="1"/>
    </xf>
    <xf numFmtId="164" fontId="23" fillId="5" borderId="11" xfId="0" applyNumberFormat="1" applyFont="1" applyFill="1" applyBorder="1" applyAlignment="1">
      <alignment horizontal="right" wrapText="1"/>
    </xf>
    <xf numFmtId="164" fontId="23" fillId="2" borderId="11" xfId="0" applyNumberFormat="1" applyFont="1" applyFill="1" applyBorder="1" applyAlignment="1"/>
    <xf numFmtId="0" fontId="1" fillId="0" borderId="11" xfId="0" applyFont="1" applyFill="1" applyBorder="1" applyAlignment="1">
      <alignment vertical="center" wrapText="1"/>
    </xf>
    <xf numFmtId="0" fontId="18" fillId="0" borderId="11" xfId="0" applyFont="1" applyFill="1" applyBorder="1" applyAlignment="1"/>
    <xf numFmtId="0" fontId="18" fillId="2" borderId="11" xfId="0" applyFont="1" applyFill="1" applyBorder="1" applyAlignment="1"/>
    <xf numFmtId="0" fontId="19" fillId="0" borderId="11" xfId="0" applyFont="1" applyFill="1" applyBorder="1" applyAlignment="1">
      <alignment wrapText="1"/>
    </xf>
    <xf numFmtId="0" fontId="19" fillId="0" borderId="11" xfId="0" quotePrefix="1" applyFont="1" applyFill="1" applyBorder="1" applyAlignment="1">
      <alignment horizontal="center"/>
    </xf>
    <xf numFmtId="164" fontId="19" fillId="2" borderId="11" xfId="0" applyNumberFormat="1" applyFont="1" applyFill="1" applyBorder="1" applyAlignment="1">
      <alignment horizontal="right"/>
    </xf>
    <xf numFmtId="164" fontId="19" fillId="5" borderId="11" xfId="0" applyNumberFormat="1" applyFont="1" applyFill="1" applyBorder="1" applyAlignment="1">
      <alignment horizontal="right"/>
    </xf>
    <xf numFmtId="164" fontId="19" fillId="2" borderId="11" xfId="0" quotePrefix="1" applyNumberFormat="1" applyFont="1" applyFill="1" applyBorder="1" applyAlignment="1">
      <alignment horizontal="right" wrapText="1"/>
    </xf>
    <xf numFmtId="164" fontId="4" fillId="2" borderId="11" xfId="0" applyNumberFormat="1" applyFont="1" applyFill="1" applyBorder="1" applyAlignment="1">
      <alignment horizontal="right" wrapText="1"/>
    </xf>
    <xf numFmtId="164" fontId="4" fillId="0" borderId="11" xfId="0" quotePrefix="1" applyNumberFormat="1" applyFont="1" applyFill="1" applyBorder="1" applyAlignment="1">
      <alignment horizontal="center" wrapText="1"/>
    </xf>
    <xf numFmtId="164" fontId="3" fillId="6" borderId="11" xfId="0" applyNumberFormat="1" applyFont="1" applyFill="1" applyBorder="1" applyAlignment="1">
      <alignment horizontal="right"/>
    </xf>
    <xf numFmtId="164" fontId="4" fillId="2" borderId="11" xfId="0" applyNumberFormat="1" applyFont="1" applyFill="1" applyBorder="1" applyAlignment="1">
      <alignment horizontal="right"/>
    </xf>
    <xf numFmtId="0" fontId="4" fillId="0" borderId="11" xfId="0" applyFont="1" applyFill="1" applyBorder="1" applyAlignment="1">
      <alignment wrapText="1"/>
    </xf>
    <xf numFmtId="0" fontId="17" fillId="0" borderId="11" xfId="0" applyFont="1" applyFill="1" applyBorder="1" applyAlignment="1">
      <alignment wrapText="1"/>
    </xf>
    <xf numFmtId="0" fontId="17" fillId="0" borderId="11" xfId="0" quotePrefix="1" applyFont="1" applyFill="1" applyBorder="1" applyAlignment="1">
      <alignment horizontal="center"/>
    </xf>
    <xf numFmtId="164" fontId="17" fillId="0" borderId="11" xfId="0" applyNumberFormat="1" applyFont="1" applyFill="1" applyBorder="1" applyAlignment="1">
      <alignment horizontal="right"/>
    </xf>
    <xf numFmtId="164" fontId="17" fillId="5" borderId="11" xfId="0" applyNumberFormat="1" applyFont="1" applyFill="1" applyBorder="1" applyAlignment="1">
      <alignment horizontal="right"/>
    </xf>
    <xf numFmtId="0" fontId="4" fillId="0" borderId="30" xfId="0" quotePrefix="1" applyFont="1" applyFill="1" applyBorder="1" applyAlignment="1">
      <alignment horizontal="center"/>
    </xf>
    <xf numFmtId="164" fontId="4" fillId="0" borderId="11" xfId="0" applyNumberFormat="1" applyFont="1" applyFill="1" applyBorder="1" applyAlignment="1"/>
    <xf numFmtId="0" fontId="3" fillId="0" borderId="18" xfId="0" applyFont="1" applyFill="1" applyBorder="1" applyAlignment="1">
      <alignment wrapText="1"/>
    </xf>
    <xf numFmtId="0" fontId="4" fillId="0" borderId="18" xfId="0" quotePrefix="1" applyFont="1" applyFill="1" applyBorder="1" applyAlignment="1">
      <alignment horizontal="center"/>
    </xf>
    <xf numFmtId="0" fontId="1" fillId="0" borderId="11" xfId="0" applyFont="1" applyFill="1" applyBorder="1" applyAlignment="1">
      <alignment wrapText="1"/>
    </xf>
    <xf numFmtId="0" fontId="1" fillId="0" borderId="11" xfId="0" applyFont="1" applyFill="1" applyBorder="1" applyAlignment="1">
      <alignment horizontal="center" wrapText="1"/>
    </xf>
    <xf numFmtId="164" fontId="24" fillId="0" borderId="11" xfId="0" applyNumberFormat="1" applyFont="1" applyFill="1" applyBorder="1" applyAlignment="1">
      <alignment horizontal="right" wrapText="1"/>
    </xf>
    <xf numFmtId="164" fontId="24" fillId="2" borderId="11" xfId="0" applyNumberFormat="1" applyFont="1" applyFill="1" applyBorder="1" applyAlignment="1">
      <alignment horizontal="right"/>
    </xf>
    <xf numFmtId="164" fontId="24" fillId="0" borderId="11" xfId="0" applyNumberFormat="1" applyFont="1" applyFill="1" applyBorder="1" applyAlignment="1"/>
    <xf numFmtId="0" fontId="4" fillId="0" borderId="3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left" wrapText="1"/>
    </xf>
    <xf numFmtId="0" fontId="17" fillId="0" borderId="11" xfId="0" applyFont="1" applyFill="1" applyBorder="1" applyAlignment="1">
      <alignment horizontal="left" wrapText="1"/>
    </xf>
    <xf numFmtId="164" fontId="19" fillId="0" borderId="11" xfId="0" applyNumberFormat="1" applyFont="1" applyFill="1" applyBorder="1" applyAlignment="1">
      <alignment horizontal="right" wrapText="1"/>
    </xf>
    <xf numFmtId="164" fontId="19" fillId="0" borderId="11" xfId="0" applyNumberFormat="1" applyFont="1" applyFill="1" applyBorder="1" applyAlignment="1"/>
    <xf numFmtId="0" fontId="4" fillId="0" borderId="11" xfId="0" applyFont="1" applyFill="1" applyBorder="1" applyAlignment="1">
      <alignment horizontal="center" wrapText="1"/>
    </xf>
    <xf numFmtId="0" fontId="15" fillId="0" borderId="0" xfId="0" applyNumberFormat="1" applyFont="1" applyFill="1" applyBorder="1" applyAlignment="1" applyProtection="1">
      <alignment vertical="top"/>
    </xf>
    <xf numFmtId="0" fontId="24" fillId="0" borderId="11" xfId="0" quotePrefix="1" applyFont="1" applyFill="1" applyBorder="1" applyAlignment="1">
      <alignment horizontal="center"/>
    </xf>
    <xf numFmtId="164" fontId="24" fillId="0" borderId="16" xfId="0" applyNumberFormat="1" applyFont="1" applyFill="1" applyBorder="1" applyAlignment="1">
      <alignment horizontal="right" wrapText="1"/>
    </xf>
    <xf numFmtId="164" fontId="24" fillId="5" borderId="16" xfId="0" applyNumberFormat="1" applyFont="1" applyFill="1" applyBorder="1" applyAlignment="1">
      <alignment horizontal="right" wrapText="1"/>
    </xf>
    <xf numFmtId="0" fontId="25" fillId="0" borderId="31" xfId="0" applyFont="1" applyFill="1" applyBorder="1" applyAlignment="1">
      <alignment horizontal="left" vertical="center" wrapText="1"/>
    </xf>
    <xf numFmtId="0" fontId="3" fillId="0" borderId="18" xfId="0" quotePrefix="1" applyFont="1" applyFill="1" applyBorder="1" applyAlignment="1">
      <alignment horizontal="center"/>
    </xf>
    <xf numFmtId="4" fontId="3" fillId="2" borderId="18" xfId="0" applyNumberFormat="1" applyFont="1" applyFill="1" applyBorder="1" applyAlignment="1">
      <alignment horizontal="right" wrapText="1"/>
    </xf>
    <xf numFmtId="0" fontId="3" fillId="0" borderId="18" xfId="0" applyFont="1" applyBorder="1" applyAlignment="1">
      <alignment horizontal="right" wrapText="1"/>
    </xf>
    <xf numFmtId="0" fontId="3" fillId="0" borderId="11" xfId="0" quotePrefix="1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right" vertical="center" wrapText="1"/>
    </xf>
    <xf numFmtId="4" fontId="3" fillId="2" borderId="11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right" wrapText="1"/>
    </xf>
    <xf numFmtId="3" fontId="26" fillId="0" borderId="0" xfId="0" applyNumberFormat="1" applyFont="1" applyFill="1" applyBorder="1" applyAlignment="1">
      <alignment vertical="center"/>
    </xf>
    <xf numFmtId="3" fontId="2" fillId="0" borderId="0" xfId="0" applyNumberFormat="1" applyFont="1" applyBorder="1" applyAlignment="1"/>
    <xf numFmtId="0" fontId="5" fillId="0" borderId="0" xfId="0" applyFont="1" applyFill="1" applyAlignment="1"/>
    <xf numFmtId="0" fontId="27" fillId="0" borderId="0" xfId="0" applyFont="1" applyFill="1" applyAlignment="1"/>
    <xf numFmtId="0" fontId="5" fillId="2" borderId="0" xfId="0" applyFont="1" applyFill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8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horizontal="left" vertical="top"/>
    </xf>
    <xf numFmtId="164" fontId="4" fillId="5" borderId="11" xfId="0" applyNumberFormat="1" applyFont="1" applyFill="1" applyBorder="1" applyAlignment="1"/>
    <xf numFmtId="0" fontId="15" fillId="0" borderId="0" xfId="0" applyNumberFormat="1" applyFont="1" applyFill="1" applyBorder="1" applyAlignment="1" applyProtection="1">
      <alignment vertical="top" wrapText="1"/>
    </xf>
    <xf numFmtId="164" fontId="21" fillId="5" borderId="11" xfId="0" applyNumberFormat="1" applyFont="1" applyFill="1" applyBorder="1" applyAlignment="1">
      <alignment horizontal="right" wrapText="1"/>
    </xf>
    <xf numFmtId="0" fontId="31" fillId="0" borderId="0" xfId="0" applyFont="1" applyBorder="1" applyAlignment="1">
      <alignment horizontal="left" wrapText="1"/>
    </xf>
    <xf numFmtId="0" fontId="31" fillId="0" borderId="0" xfId="0" quotePrefix="1" applyFont="1" applyFill="1" applyBorder="1" applyAlignment="1">
      <alignment horizontal="center"/>
    </xf>
    <xf numFmtId="0" fontId="31" fillId="0" borderId="0" xfId="0" quotePrefix="1" applyFont="1" applyBorder="1" applyAlignment="1">
      <alignment horizontal="center" vertical="center" wrapText="1"/>
    </xf>
    <xf numFmtId="3" fontId="31" fillId="2" borderId="0" xfId="0" applyNumberFormat="1" applyFont="1" applyFill="1" applyBorder="1" applyAlignment="1">
      <alignment vertical="center"/>
    </xf>
    <xf numFmtId="3" fontId="32" fillId="0" borderId="0" xfId="0" applyNumberFormat="1" applyFont="1" applyFill="1" applyBorder="1" applyAlignment="1">
      <alignment vertical="center"/>
    </xf>
    <xf numFmtId="0" fontId="31" fillId="0" borderId="0" xfId="0" applyFont="1" applyBorder="1" applyAlignment="1"/>
    <xf numFmtId="3" fontId="31" fillId="2" borderId="0" xfId="0" applyNumberFormat="1" applyFont="1" applyFill="1" applyBorder="1" applyAlignment="1"/>
    <xf numFmtId="3" fontId="31" fillId="0" borderId="0" xfId="0" applyNumberFormat="1" applyFont="1" applyBorder="1" applyAlignment="1"/>
    <xf numFmtId="0" fontId="33" fillId="0" borderId="0" xfId="0" applyFont="1" applyFill="1" applyAlignment="1"/>
    <xf numFmtId="0" fontId="31" fillId="0" borderId="0" xfId="0" applyFont="1" applyFill="1" applyAlignment="1"/>
    <xf numFmtId="0" fontId="34" fillId="2" borderId="0" xfId="0" applyFont="1" applyFill="1" applyAlignment="1">
      <alignment horizontal="center"/>
    </xf>
    <xf numFmtId="0" fontId="29" fillId="0" borderId="0" xfId="0" applyFont="1" applyFill="1" applyAlignment="1"/>
    <xf numFmtId="0" fontId="35" fillId="0" borderId="0" xfId="0" applyFont="1" applyFill="1" applyAlignment="1"/>
    <xf numFmtId="0" fontId="29" fillId="0" borderId="0" xfId="0" applyFont="1" applyBorder="1" applyAlignment="1">
      <alignment wrapText="1"/>
    </xf>
    <xf numFmtId="0" fontId="31" fillId="0" borderId="1" xfId="0" applyFont="1" applyBorder="1" applyAlignment="1">
      <alignment horizontal="center"/>
    </xf>
    <xf numFmtId="0" fontId="29" fillId="0" borderId="0" xfId="0" applyFont="1" applyBorder="1" applyAlignment="1"/>
    <xf numFmtId="0" fontId="13" fillId="3" borderId="3" xfId="0" applyFont="1" applyFill="1" applyBorder="1" applyAlignment="1">
      <alignment horizontal="center" vertical="top" wrapText="1"/>
    </xf>
    <xf numFmtId="0" fontId="13" fillId="3" borderId="14" xfId="0" applyFont="1" applyFill="1" applyBorder="1" applyAlignment="1">
      <alignment horizontal="center" vertical="top" wrapText="1"/>
    </xf>
    <xf numFmtId="0" fontId="13" fillId="3" borderId="15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wrapText="1"/>
    </xf>
    <xf numFmtId="0" fontId="9" fillId="0" borderId="23" xfId="0" applyFont="1" applyBorder="1" applyAlignment="1">
      <alignment wrapText="1"/>
    </xf>
    <xf numFmtId="0" fontId="9" fillId="0" borderId="22" xfId="0" applyFont="1" applyBorder="1" applyAlignment="1">
      <alignment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14" fontId="9" fillId="0" borderId="12" xfId="0" applyNumberFormat="1" applyFont="1" applyBorder="1" applyAlignment="1">
      <alignment wrapText="1"/>
    </xf>
    <xf numFmtId="14" fontId="9" fillId="0" borderId="16" xfId="0" applyNumberFormat="1" applyFont="1" applyBorder="1" applyAlignment="1">
      <alignment wrapText="1"/>
    </xf>
    <xf numFmtId="0" fontId="10" fillId="0" borderId="14" xfId="0" applyFont="1" applyBorder="1" applyAlignment="1">
      <alignment horizontal="left" wrapText="1"/>
    </xf>
    <xf numFmtId="14" fontId="9" fillId="0" borderId="18" xfId="0" applyNumberFormat="1" applyFont="1" applyBorder="1" applyAlignment="1">
      <alignment horizontal="center" vertical="center" wrapText="1"/>
    </xf>
    <xf numFmtId="14" fontId="9" fillId="0" borderId="16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top" wrapText="1"/>
    </xf>
    <xf numFmtId="0" fontId="9" fillId="0" borderId="20" xfId="0" applyFont="1" applyBorder="1" applyAlignment="1">
      <alignment wrapText="1"/>
    </xf>
    <xf numFmtId="0" fontId="11" fillId="0" borderId="14" xfId="0" applyFont="1" applyBorder="1" applyAlignment="1">
      <alignment horizontal="left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left" vertical="top"/>
    </xf>
    <xf numFmtId="0" fontId="30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Lbl>
              <c:idx val="0"/>
              <c:layout>
                <c:manualLayout>
                  <c:x val="9.166666666666673E-2"/>
                  <c:y val="-6.018518518518516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2499999999999999"/>
                  <c:y val="8.333333333333334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0833333333333336"/>
                  <c:y val="-6.018518518518516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9444444444444475E-2"/>
                  <c:y val="-9.259259259259267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</c:dLbls>
          <c:cat>
            <c:strRef>
              <c:f>('[1]фін план 28.03.2023'!$L$87,'[1]фін план 28.03.2023'!$L$99,'[1]фін план 28.03.2023'!$L$100,'[1]фін план 28.03.2023'!$L$101,'[1]фін план 28.03.2023'!$L$102)</c:f>
              <c:strCache>
                <c:ptCount val="5"/>
                <c:pt idx="0">
                  <c:v>Матеріальні затрати </c:v>
                </c:pt>
                <c:pt idx="1">
                  <c:v>Витрати на оплату праці</c:v>
                </c:pt>
                <c:pt idx="2">
                  <c:v>Відрахування на соціальні заходи</c:v>
                </c:pt>
                <c:pt idx="3">
                  <c:v>Амортизація </c:v>
                </c:pt>
                <c:pt idx="4">
                  <c:v>Інші операційні витрати</c:v>
                </c:pt>
              </c:strCache>
            </c:strRef>
          </c:cat>
          <c:val>
            <c:numRef>
              <c:f>'[1]фін план 28.03.2023'!$M$87:$M$102</c:f>
              <c:numCache>
                <c:formatCode>General</c:formatCode>
                <c:ptCount val="16"/>
                <c:pt idx="0">
                  <c:v>5808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927.11261795043947</c:v>
                </c:pt>
                <c:pt idx="5">
                  <c:v>4.5</c:v>
                </c:pt>
                <c:pt idx="6">
                  <c:v>4.5</c:v>
                </c:pt>
                <c:pt idx="7">
                  <c:v>4.5</c:v>
                </c:pt>
                <c:pt idx="8">
                  <c:v>4.5</c:v>
                </c:pt>
                <c:pt idx="9">
                  <c:v>4.5</c:v>
                </c:pt>
                <c:pt idx="10">
                  <c:v>4.5</c:v>
                </c:pt>
                <c:pt idx="11">
                  <c:v>4.5</c:v>
                </c:pt>
                <c:pt idx="12">
                  <c:v>13366.9</c:v>
                </c:pt>
                <c:pt idx="13">
                  <c:v>2940.6179999999995</c:v>
                </c:pt>
                <c:pt idx="14">
                  <c:v>2552</c:v>
                </c:pt>
                <c:pt idx="15">
                  <c:v>3508.2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Lbl>
              <c:idx val="0"/>
              <c:layout>
                <c:manualLayout>
                  <c:x val="9.166666666666673E-2"/>
                  <c:y val="-6.018518518518516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2499999999999999"/>
                  <c:y val="8.333333333333334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0833333333333336"/>
                  <c:y val="-6.018518518518516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9444444444444475E-2"/>
                  <c:y val="-9.259259259259267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</c:dLbls>
          <c:cat>
            <c:strRef>
              <c:f>('[1]фін план 28.03.2023'!$L$87,'[1]фін план 28.03.2023'!$L$99,'[1]фін план 28.03.2023'!$L$100,'[1]фін план 28.03.2023'!$L$101,'[1]фін план 28.03.2023'!$L$102)</c:f>
              <c:strCache>
                <c:ptCount val="5"/>
                <c:pt idx="0">
                  <c:v>Матеріальні затрати </c:v>
                </c:pt>
                <c:pt idx="1">
                  <c:v>Витрати на оплату праці</c:v>
                </c:pt>
                <c:pt idx="2">
                  <c:v>Відрахування на соціальні заходи</c:v>
                </c:pt>
                <c:pt idx="3">
                  <c:v>Амортизація </c:v>
                </c:pt>
                <c:pt idx="4">
                  <c:v>Інші операційні витрати</c:v>
                </c:pt>
              </c:strCache>
            </c:strRef>
          </c:cat>
          <c:val>
            <c:numRef>
              <c:f>'[1]фін план 28.03.2023'!$M$87:$M$102</c:f>
              <c:numCache>
                <c:formatCode>General</c:formatCode>
                <c:ptCount val="16"/>
                <c:pt idx="0">
                  <c:v>5808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927.11261795043947</c:v>
                </c:pt>
                <c:pt idx="5">
                  <c:v>4.5</c:v>
                </c:pt>
                <c:pt idx="6">
                  <c:v>4.5</c:v>
                </c:pt>
                <c:pt idx="7">
                  <c:v>4.5</c:v>
                </c:pt>
                <c:pt idx="8">
                  <c:v>4.5</c:v>
                </c:pt>
                <c:pt idx="9">
                  <c:v>4.5</c:v>
                </c:pt>
                <c:pt idx="10">
                  <c:v>4.5</c:v>
                </c:pt>
                <c:pt idx="11">
                  <c:v>4.5</c:v>
                </c:pt>
                <c:pt idx="12">
                  <c:v>13366.9</c:v>
                </c:pt>
                <c:pt idx="13">
                  <c:v>2940.6179999999995</c:v>
                </c:pt>
                <c:pt idx="14">
                  <c:v>2552</c:v>
                </c:pt>
                <c:pt idx="15">
                  <c:v>3508.2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Lbl>
              <c:idx val="0"/>
              <c:layout>
                <c:manualLayout>
                  <c:x val="9.166666666666673E-2"/>
                  <c:y val="-6.018518518518516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2499999999999999"/>
                  <c:y val="8.333333333333334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0833333333333336"/>
                  <c:y val="-6.018518518518516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9444444444444475E-2"/>
                  <c:y val="-9.259259259259267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</c:dLbls>
          <c:cat>
            <c:strRef>
              <c:f>('[1]фін план 28.03.2023'!$L$87,'[1]фін план 28.03.2023'!$L$99,'[1]фін план 28.03.2023'!$L$100,'[1]фін план 28.03.2023'!$L$101,'[1]фін план 28.03.2023'!$L$102)</c:f>
              <c:strCache>
                <c:ptCount val="5"/>
                <c:pt idx="0">
                  <c:v>Матеріальні затрати </c:v>
                </c:pt>
                <c:pt idx="1">
                  <c:v>Витрати на оплату праці</c:v>
                </c:pt>
                <c:pt idx="2">
                  <c:v>Відрахування на соціальні заходи</c:v>
                </c:pt>
                <c:pt idx="3">
                  <c:v>Амортизація </c:v>
                </c:pt>
                <c:pt idx="4">
                  <c:v>Інші операційні витрати</c:v>
                </c:pt>
              </c:strCache>
            </c:strRef>
          </c:cat>
          <c:val>
            <c:numRef>
              <c:f>'[1]фін план 28.03.2023'!$M$87:$M$102</c:f>
              <c:numCache>
                <c:formatCode>General</c:formatCode>
                <c:ptCount val="16"/>
                <c:pt idx="0">
                  <c:v>5808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927.11261795043947</c:v>
                </c:pt>
                <c:pt idx="5">
                  <c:v>4.5</c:v>
                </c:pt>
                <c:pt idx="6">
                  <c:v>4.5</c:v>
                </c:pt>
                <c:pt idx="7">
                  <c:v>4.5</c:v>
                </c:pt>
                <c:pt idx="8">
                  <c:v>4.5</c:v>
                </c:pt>
                <c:pt idx="9">
                  <c:v>4.5</c:v>
                </c:pt>
                <c:pt idx="10">
                  <c:v>4.5</c:v>
                </c:pt>
                <c:pt idx="11">
                  <c:v>4.5</c:v>
                </c:pt>
                <c:pt idx="12">
                  <c:v>13366.9</c:v>
                </c:pt>
                <c:pt idx="13">
                  <c:v>2940.6179999999995</c:v>
                </c:pt>
                <c:pt idx="14">
                  <c:v>2552</c:v>
                </c:pt>
                <c:pt idx="15">
                  <c:v>3508.2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1533525</xdr:colOff>
      <xdr:row>66</xdr:row>
      <xdr:rowOff>0</xdr:rowOff>
    </xdr:from>
    <xdr:to>
      <xdr:col>15</xdr:col>
      <xdr:colOff>409575</xdr:colOff>
      <xdr:row>77</xdr:row>
      <xdr:rowOff>180975</xdr:rowOff>
    </xdr:to>
    <xdr:graphicFrame macro="">
      <xdr:nvGraphicFramePr>
        <xdr:cNvPr id="2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1533525</xdr:colOff>
      <xdr:row>67</xdr:row>
      <xdr:rowOff>0</xdr:rowOff>
    </xdr:from>
    <xdr:to>
      <xdr:col>15</xdr:col>
      <xdr:colOff>409575</xdr:colOff>
      <xdr:row>78</xdr:row>
      <xdr:rowOff>180975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1533525</xdr:colOff>
      <xdr:row>66</xdr:row>
      <xdr:rowOff>0</xdr:rowOff>
    </xdr:from>
    <xdr:to>
      <xdr:col>15</xdr:col>
      <xdr:colOff>409575</xdr:colOff>
      <xdr:row>77</xdr:row>
      <xdr:rowOff>180975</xdr:rowOff>
    </xdr:to>
    <xdr:graphicFrame macro="">
      <xdr:nvGraphicFramePr>
        <xdr:cNvPr id="4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110;&#1085;&#1072;&#1085;&#1089;&#1086;&#1074;&#1080;&#1081;%20&#1087;&#1083;&#1072;&#1085;%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 план 28.03.2023"/>
      <sheetName val="фін план з 2023"/>
      <sheetName val="фін план 2024 рік"/>
      <sheetName val="фін.план зміни"/>
      <sheetName val="зміни фін.план і півр."/>
      <sheetName val="зміни затверд."/>
      <sheetName val="зміни фін.план 9 міс."/>
      <sheetName val="зміни рік"/>
      <sheetName val="Лист1"/>
    </sheetNames>
    <sheetDataSet>
      <sheetData sheetId="0">
        <row r="87">
          <cell r="L87" t="str">
            <v xml:space="preserve">Матеріальні затрати </v>
          </cell>
          <cell r="M87">
            <v>5808</v>
          </cell>
        </row>
        <row r="88">
          <cell r="M88">
            <v>4.5</v>
          </cell>
        </row>
        <row r="89">
          <cell r="M89">
            <v>4.5</v>
          </cell>
        </row>
        <row r="90">
          <cell r="M90">
            <v>4.5</v>
          </cell>
        </row>
        <row r="91">
          <cell r="M91">
            <v>927.11261795043947</v>
          </cell>
        </row>
        <row r="92">
          <cell r="M92">
            <v>4.5</v>
          </cell>
        </row>
        <row r="93">
          <cell r="M93">
            <v>4.5</v>
          </cell>
        </row>
        <row r="94">
          <cell r="M94">
            <v>4.5</v>
          </cell>
        </row>
        <row r="95">
          <cell r="M95">
            <v>4.5</v>
          </cell>
        </row>
        <row r="96">
          <cell r="M96">
            <v>4.5</v>
          </cell>
        </row>
        <row r="97">
          <cell r="M97">
            <v>4.5</v>
          </cell>
        </row>
        <row r="98">
          <cell r="M98">
            <v>4.5</v>
          </cell>
        </row>
        <row r="99">
          <cell r="L99" t="str">
            <v>Витрати на оплату праці</v>
          </cell>
          <cell r="M99">
            <v>13366.9</v>
          </cell>
        </row>
        <row r="100">
          <cell r="L100" t="str">
            <v>Відрахування на соціальні заходи</v>
          </cell>
          <cell r="M100">
            <v>2940.6179999999995</v>
          </cell>
        </row>
        <row r="101">
          <cell r="L101" t="str">
            <v xml:space="preserve">Амортизація </v>
          </cell>
          <cell r="M101">
            <v>2552</v>
          </cell>
        </row>
        <row r="102">
          <cell r="L102" t="str">
            <v>Інші операційні витрати</v>
          </cell>
          <cell r="M102">
            <v>3508.2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tabSelected="1" view="pageBreakPreview" zoomScale="60" zoomScaleNormal="100" workbookViewId="0">
      <selection activeCell="A22" sqref="A22:I22"/>
    </sheetView>
  </sheetViews>
  <sheetFormatPr defaultColWidth="8.85546875" defaultRowHeight="12.75"/>
  <cols>
    <col min="1" max="1" width="35.42578125" style="3" customWidth="1"/>
    <col min="2" max="2" width="8.28515625" style="3" bestFit="1" customWidth="1"/>
    <col min="3" max="3" width="11.140625" style="3" customWidth="1"/>
    <col min="4" max="4" width="10" style="3" customWidth="1"/>
    <col min="5" max="5" width="10.7109375" style="3" customWidth="1"/>
    <col min="6" max="6" width="8.7109375" style="3" customWidth="1"/>
    <col min="7" max="7" width="10.28515625" style="3" customWidth="1"/>
    <col min="8" max="8" width="8.140625" style="3" customWidth="1"/>
    <col min="9" max="9" width="9.28515625" style="3" customWidth="1"/>
    <col min="10" max="11" width="14.85546875" style="3" customWidth="1"/>
    <col min="12" max="12" width="17.140625" style="3" customWidth="1"/>
    <col min="13" max="13" width="65.7109375" style="3" customWidth="1"/>
    <col min="14" max="256" width="8.85546875" style="3"/>
    <col min="257" max="257" width="35.42578125" style="3" customWidth="1"/>
    <col min="258" max="258" width="8.28515625" style="3" bestFit="1" customWidth="1"/>
    <col min="259" max="259" width="11.140625" style="3" customWidth="1"/>
    <col min="260" max="260" width="10" style="3" customWidth="1"/>
    <col min="261" max="261" width="10.7109375" style="3" customWidth="1"/>
    <col min="262" max="262" width="8.7109375" style="3" customWidth="1"/>
    <col min="263" max="263" width="10.28515625" style="3" customWidth="1"/>
    <col min="264" max="264" width="8.140625" style="3" customWidth="1"/>
    <col min="265" max="265" width="9.28515625" style="3" customWidth="1"/>
    <col min="266" max="267" width="14.85546875" style="3" customWidth="1"/>
    <col min="268" max="268" width="17.140625" style="3" customWidth="1"/>
    <col min="269" max="269" width="65.7109375" style="3" customWidth="1"/>
    <col min="270" max="512" width="8.85546875" style="3"/>
    <col min="513" max="513" width="35.42578125" style="3" customWidth="1"/>
    <col min="514" max="514" width="8.28515625" style="3" bestFit="1" customWidth="1"/>
    <col min="515" max="515" width="11.140625" style="3" customWidth="1"/>
    <col min="516" max="516" width="10" style="3" customWidth="1"/>
    <col min="517" max="517" width="10.7109375" style="3" customWidth="1"/>
    <col min="518" max="518" width="8.7109375" style="3" customWidth="1"/>
    <col min="519" max="519" width="10.28515625" style="3" customWidth="1"/>
    <col min="520" max="520" width="8.140625" style="3" customWidth="1"/>
    <col min="521" max="521" width="9.28515625" style="3" customWidth="1"/>
    <col min="522" max="523" width="14.85546875" style="3" customWidth="1"/>
    <col min="524" max="524" width="17.140625" style="3" customWidth="1"/>
    <col min="525" max="525" width="65.7109375" style="3" customWidth="1"/>
    <col min="526" max="768" width="8.85546875" style="3"/>
    <col min="769" max="769" width="35.42578125" style="3" customWidth="1"/>
    <col min="770" max="770" width="8.28515625" style="3" bestFit="1" customWidth="1"/>
    <col min="771" max="771" width="11.140625" style="3" customWidth="1"/>
    <col min="772" max="772" width="10" style="3" customWidth="1"/>
    <col min="773" max="773" width="10.7109375" style="3" customWidth="1"/>
    <col min="774" max="774" width="8.7109375" style="3" customWidth="1"/>
    <col min="775" max="775" width="10.28515625" style="3" customWidth="1"/>
    <col min="776" max="776" width="8.140625" style="3" customWidth="1"/>
    <col min="777" max="777" width="9.28515625" style="3" customWidth="1"/>
    <col min="778" max="779" width="14.85546875" style="3" customWidth="1"/>
    <col min="780" max="780" width="17.140625" style="3" customWidth="1"/>
    <col min="781" max="781" width="65.7109375" style="3" customWidth="1"/>
    <col min="782" max="1024" width="8.85546875" style="3"/>
    <col min="1025" max="1025" width="35.42578125" style="3" customWidth="1"/>
    <col min="1026" max="1026" width="8.28515625" style="3" bestFit="1" customWidth="1"/>
    <col min="1027" max="1027" width="11.140625" style="3" customWidth="1"/>
    <col min="1028" max="1028" width="10" style="3" customWidth="1"/>
    <col min="1029" max="1029" width="10.7109375" style="3" customWidth="1"/>
    <col min="1030" max="1030" width="8.7109375" style="3" customWidth="1"/>
    <col min="1031" max="1031" width="10.28515625" style="3" customWidth="1"/>
    <col min="1032" max="1032" width="8.140625" style="3" customWidth="1"/>
    <col min="1033" max="1033" width="9.28515625" style="3" customWidth="1"/>
    <col min="1034" max="1035" width="14.85546875" style="3" customWidth="1"/>
    <col min="1036" max="1036" width="17.140625" style="3" customWidth="1"/>
    <col min="1037" max="1037" width="65.7109375" style="3" customWidth="1"/>
    <col min="1038" max="1280" width="8.85546875" style="3"/>
    <col min="1281" max="1281" width="35.42578125" style="3" customWidth="1"/>
    <col min="1282" max="1282" width="8.28515625" style="3" bestFit="1" customWidth="1"/>
    <col min="1283" max="1283" width="11.140625" style="3" customWidth="1"/>
    <col min="1284" max="1284" width="10" style="3" customWidth="1"/>
    <col min="1285" max="1285" width="10.7109375" style="3" customWidth="1"/>
    <col min="1286" max="1286" width="8.7109375" style="3" customWidth="1"/>
    <col min="1287" max="1287" width="10.28515625" style="3" customWidth="1"/>
    <col min="1288" max="1288" width="8.140625" style="3" customWidth="1"/>
    <col min="1289" max="1289" width="9.28515625" style="3" customWidth="1"/>
    <col min="1290" max="1291" width="14.85546875" style="3" customWidth="1"/>
    <col min="1292" max="1292" width="17.140625" style="3" customWidth="1"/>
    <col min="1293" max="1293" width="65.7109375" style="3" customWidth="1"/>
    <col min="1294" max="1536" width="8.85546875" style="3"/>
    <col min="1537" max="1537" width="35.42578125" style="3" customWidth="1"/>
    <col min="1538" max="1538" width="8.28515625" style="3" bestFit="1" customWidth="1"/>
    <col min="1539" max="1539" width="11.140625" style="3" customWidth="1"/>
    <col min="1540" max="1540" width="10" style="3" customWidth="1"/>
    <col min="1541" max="1541" width="10.7109375" style="3" customWidth="1"/>
    <col min="1542" max="1542" width="8.7109375" style="3" customWidth="1"/>
    <col min="1543" max="1543" width="10.28515625" style="3" customWidth="1"/>
    <col min="1544" max="1544" width="8.140625" style="3" customWidth="1"/>
    <col min="1545" max="1545" width="9.28515625" style="3" customWidth="1"/>
    <col min="1546" max="1547" width="14.85546875" style="3" customWidth="1"/>
    <col min="1548" max="1548" width="17.140625" style="3" customWidth="1"/>
    <col min="1549" max="1549" width="65.7109375" style="3" customWidth="1"/>
    <col min="1550" max="1792" width="8.85546875" style="3"/>
    <col min="1793" max="1793" width="35.42578125" style="3" customWidth="1"/>
    <col min="1794" max="1794" width="8.28515625" style="3" bestFit="1" customWidth="1"/>
    <col min="1795" max="1795" width="11.140625" style="3" customWidth="1"/>
    <col min="1796" max="1796" width="10" style="3" customWidth="1"/>
    <col min="1797" max="1797" width="10.7109375" style="3" customWidth="1"/>
    <col min="1798" max="1798" width="8.7109375" style="3" customWidth="1"/>
    <col min="1799" max="1799" width="10.28515625" style="3" customWidth="1"/>
    <col min="1800" max="1800" width="8.140625" style="3" customWidth="1"/>
    <col min="1801" max="1801" width="9.28515625" style="3" customWidth="1"/>
    <col min="1802" max="1803" width="14.85546875" style="3" customWidth="1"/>
    <col min="1804" max="1804" width="17.140625" style="3" customWidth="1"/>
    <col min="1805" max="1805" width="65.7109375" style="3" customWidth="1"/>
    <col min="1806" max="2048" width="8.85546875" style="3"/>
    <col min="2049" max="2049" width="35.42578125" style="3" customWidth="1"/>
    <col min="2050" max="2050" width="8.28515625" style="3" bestFit="1" customWidth="1"/>
    <col min="2051" max="2051" width="11.140625" style="3" customWidth="1"/>
    <col min="2052" max="2052" width="10" style="3" customWidth="1"/>
    <col min="2053" max="2053" width="10.7109375" style="3" customWidth="1"/>
    <col min="2054" max="2054" width="8.7109375" style="3" customWidth="1"/>
    <col min="2055" max="2055" width="10.28515625" style="3" customWidth="1"/>
    <col min="2056" max="2056" width="8.140625" style="3" customWidth="1"/>
    <col min="2057" max="2057" width="9.28515625" style="3" customWidth="1"/>
    <col min="2058" max="2059" width="14.85546875" style="3" customWidth="1"/>
    <col min="2060" max="2060" width="17.140625" style="3" customWidth="1"/>
    <col min="2061" max="2061" width="65.7109375" style="3" customWidth="1"/>
    <col min="2062" max="2304" width="8.85546875" style="3"/>
    <col min="2305" max="2305" width="35.42578125" style="3" customWidth="1"/>
    <col min="2306" max="2306" width="8.28515625" style="3" bestFit="1" customWidth="1"/>
    <col min="2307" max="2307" width="11.140625" style="3" customWidth="1"/>
    <col min="2308" max="2308" width="10" style="3" customWidth="1"/>
    <col min="2309" max="2309" width="10.7109375" style="3" customWidth="1"/>
    <col min="2310" max="2310" width="8.7109375" style="3" customWidth="1"/>
    <col min="2311" max="2311" width="10.28515625" style="3" customWidth="1"/>
    <col min="2312" max="2312" width="8.140625" style="3" customWidth="1"/>
    <col min="2313" max="2313" width="9.28515625" style="3" customWidth="1"/>
    <col min="2314" max="2315" width="14.85546875" style="3" customWidth="1"/>
    <col min="2316" max="2316" width="17.140625" style="3" customWidth="1"/>
    <col min="2317" max="2317" width="65.7109375" style="3" customWidth="1"/>
    <col min="2318" max="2560" width="8.85546875" style="3"/>
    <col min="2561" max="2561" width="35.42578125" style="3" customWidth="1"/>
    <col min="2562" max="2562" width="8.28515625" style="3" bestFit="1" customWidth="1"/>
    <col min="2563" max="2563" width="11.140625" style="3" customWidth="1"/>
    <col min="2564" max="2564" width="10" style="3" customWidth="1"/>
    <col min="2565" max="2565" width="10.7109375" style="3" customWidth="1"/>
    <col min="2566" max="2566" width="8.7109375" style="3" customWidth="1"/>
    <col min="2567" max="2567" width="10.28515625" style="3" customWidth="1"/>
    <col min="2568" max="2568" width="8.140625" style="3" customWidth="1"/>
    <col min="2569" max="2569" width="9.28515625" style="3" customWidth="1"/>
    <col min="2570" max="2571" width="14.85546875" style="3" customWidth="1"/>
    <col min="2572" max="2572" width="17.140625" style="3" customWidth="1"/>
    <col min="2573" max="2573" width="65.7109375" style="3" customWidth="1"/>
    <col min="2574" max="2816" width="8.85546875" style="3"/>
    <col min="2817" max="2817" width="35.42578125" style="3" customWidth="1"/>
    <col min="2818" max="2818" width="8.28515625" style="3" bestFit="1" customWidth="1"/>
    <col min="2819" max="2819" width="11.140625" style="3" customWidth="1"/>
    <col min="2820" max="2820" width="10" style="3" customWidth="1"/>
    <col min="2821" max="2821" width="10.7109375" style="3" customWidth="1"/>
    <col min="2822" max="2822" width="8.7109375" style="3" customWidth="1"/>
    <col min="2823" max="2823" width="10.28515625" style="3" customWidth="1"/>
    <col min="2824" max="2824" width="8.140625" style="3" customWidth="1"/>
    <col min="2825" max="2825" width="9.28515625" style="3" customWidth="1"/>
    <col min="2826" max="2827" width="14.85546875" style="3" customWidth="1"/>
    <col min="2828" max="2828" width="17.140625" style="3" customWidth="1"/>
    <col min="2829" max="2829" width="65.7109375" style="3" customWidth="1"/>
    <col min="2830" max="3072" width="8.85546875" style="3"/>
    <col min="3073" max="3073" width="35.42578125" style="3" customWidth="1"/>
    <col min="3074" max="3074" width="8.28515625" style="3" bestFit="1" customWidth="1"/>
    <col min="3075" max="3075" width="11.140625" style="3" customWidth="1"/>
    <col min="3076" max="3076" width="10" style="3" customWidth="1"/>
    <col min="3077" max="3077" width="10.7109375" style="3" customWidth="1"/>
    <col min="3078" max="3078" width="8.7109375" style="3" customWidth="1"/>
    <col min="3079" max="3079" width="10.28515625" style="3" customWidth="1"/>
    <col min="3080" max="3080" width="8.140625" style="3" customWidth="1"/>
    <col min="3081" max="3081" width="9.28515625" style="3" customWidth="1"/>
    <col min="3082" max="3083" width="14.85546875" style="3" customWidth="1"/>
    <col min="3084" max="3084" width="17.140625" style="3" customWidth="1"/>
    <col min="3085" max="3085" width="65.7109375" style="3" customWidth="1"/>
    <col min="3086" max="3328" width="8.85546875" style="3"/>
    <col min="3329" max="3329" width="35.42578125" style="3" customWidth="1"/>
    <col min="3330" max="3330" width="8.28515625" style="3" bestFit="1" customWidth="1"/>
    <col min="3331" max="3331" width="11.140625" style="3" customWidth="1"/>
    <col min="3332" max="3332" width="10" style="3" customWidth="1"/>
    <col min="3333" max="3333" width="10.7109375" style="3" customWidth="1"/>
    <col min="3334" max="3334" width="8.7109375" style="3" customWidth="1"/>
    <col min="3335" max="3335" width="10.28515625" style="3" customWidth="1"/>
    <col min="3336" max="3336" width="8.140625" style="3" customWidth="1"/>
    <col min="3337" max="3337" width="9.28515625" style="3" customWidth="1"/>
    <col min="3338" max="3339" width="14.85546875" style="3" customWidth="1"/>
    <col min="3340" max="3340" width="17.140625" style="3" customWidth="1"/>
    <col min="3341" max="3341" width="65.7109375" style="3" customWidth="1"/>
    <col min="3342" max="3584" width="8.85546875" style="3"/>
    <col min="3585" max="3585" width="35.42578125" style="3" customWidth="1"/>
    <col min="3586" max="3586" width="8.28515625" style="3" bestFit="1" customWidth="1"/>
    <col min="3587" max="3587" width="11.140625" style="3" customWidth="1"/>
    <col min="3588" max="3588" width="10" style="3" customWidth="1"/>
    <col min="3589" max="3589" width="10.7109375" style="3" customWidth="1"/>
    <col min="3590" max="3590" width="8.7109375" style="3" customWidth="1"/>
    <col min="3591" max="3591" width="10.28515625" style="3" customWidth="1"/>
    <col min="3592" max="3592" width="8.140625" style="3" customWidth="1"/>
    <col min="3593" max="3593" width="9.28515625" style="3" customWidth="1"/>
    <col min="3594" max="3595" width="14.85546875" style="3" customWidth="1"/>
    <col min="3596" max="3596" width="17.140625" style="3" customWidth="1"/>
    <col min="3597" max="3597" width="65.7109375" style="3" customWidth="1"/>
    <col min="3598" max="3840" width="8.85546875" style="3"/>
    <col min="3841" max="3841" width="35.42578125" style="3" customWidth="1"/>
    <col min="3842" max="3842" width="8.28515625" style="3" bestFit="1" customWidth="1"/>
    <col min="3843" max="3843" width="11.140625" style="3" customWidth="1"/>
    <col min="3844" max="3844" width="10" style="3" customWidth="1"/>
    <col min="3845" max="3845" width="10.7109375" style="3" customWidth="1"/>
    <col min="3846" max="3846" width="8.7109375" style="3" customWidth="1"/>
    <col min="3847" max="3847" width="10.28515625" style="3" customWidth="1"/>
    <col min="3848" max="3848" width="8.140625" style="3" customWidth="1"/>
    <col min="3849" max="3849" width="9.28515625" style="3" customWidth="1"/>
    <col min="3850" max="3851" width="14.85546875" style="3" customWidth="1"/>
    <col min="3852" max="3852" width="17.140625" style="3" customWidth="1"/>
    <col min="3853" max="3853" width="65.7109375" style="3" customWidth="1"/>
    <col min="3854" max="4096" width="8.85546875" style="3"/>
    <col min="4097" max="4097" width="35.42578125" style="3" customWidth="1"/>
    <col min="4098" max="4098" width="8.28515625" style="3" bestFit="1" customWidth="1"/>
    <col min="4099" max="4099" width="11.140625" style="3" customWidth="1"/>
    <col min="4100" max="4100" width="10" style="3" customWidth="1"/>
    <col min="4101" max="4101" width="10.7109375" style="3" customWidth="1"/>
    <col min="4102" max="4102" width="8.7109375" style="3" customWidth="1"/>
    <col min="4103" max="4103" width="10.28515625" style="3" customWidth="1"/>
    <col min="4104" max="4104" width="8.140625" style="3" customWidth="1"/>
    <col min="4105" max="4105" width="9.28515625" style="3" customWidth="1"/>
    <col min="4106" max="4107" width="14.85546875" style="3" customWidth="1"/>
    <col min="4108" max="4108" width="17.140625" style="3" customWidth="1"/>
    <col min="4109" max="4109" width="65.7109375" style="3" customWidth="1"/>
    <col min="4110" max="4352" width="8.85546875" style="3"/>
    <col min="4353" max="4353" width="35.42578125" style="3" customWidth="1"/>
    <col min="4354" max="4354" width="8.28515625" style="3" bestFit="1" customWidth="1"/>
    <col min="4355" max="4355" width="11.140625" style="3" customWidth="1"/>
    <col min="4356" max="4356" width="10" style="3" customWidth="1"/>
    <col min="4357" max="4357" width="10.7109375" style="3" customWidth="1"/>
    <col min="4358" max="4358" width="8.7109375" style="3" customWidth="1"/>
    <col min="4359" max="4359" width="10.28515625" style="3" customWidth="1"/>
    <col min="4360" max="4360" width="8.140625" style="3" customWidth="1"/>
    <col min="4361" max="4361" width="9.28515625" style="3" customWidth="1"/>
    <col min="4362" max="4363" width="14.85546875" style="3" customWidth="1"/>
    <col min="4364" max="4364" width="17.140625" style="3" customWidth="1"/>
    <col min="4365" max="4365" width="65.7109375" style="3" customWidth="1"/>
    <col min="4366" max="4608" width="8.85546875" style="3"/>
    <col min="4609" max="4609" width="35.42578125" style="3" customWidth="1"/>
    <col min="4610" max="4610" width="8.28515625" style="3" bestFit="1" customWidth="1"/>
    <col min="4611" max="4611" width="11.140625" style="3" customWidth="1"/>
    <col min="4612" max="4612" width="10" style="3" customWidth="1"/>
    <col min="4613" max="4613" width="10.7109375" style="3" customWidth="1"/>
    <col min="4614" max="4614" width="8.7109375" style="3" customWidth="1"/>
    <col min="4615" max="4615" width="10.28515625" style="3" customWidth="1"/>
    <col min="4616" max="4616" width="8.140625" style="3" customWidth="1"/>
    <col min="4617" max="4617" width="9.28515625" style="3" customWidth="1"/>
    <col min="4618" max="4619" width="14.85546875" style="3" customWidth="1"/>
    <col min="4620" max="4620" width="17.140625" style="3" customWidth="1"/>
    <col min="4621" max="4621" width="65.7109375" style="3" customWidth="1"/>
    <col min="4622" max="4864" width="8.85546875" style="3"/>
    <col min="4865" max="4865" width="35.42578125" style="3" customWidth="1"/>
    <col min="4866" max="4866" width="8.28515625" style="3" bestFit="1" customWidth="1"/>
    <col min="4867" max="4867" width="11.140625" style="3" customWidth="1"/>
    <col min="4868" max="4868" width="10" style="3" customWidth="1"/>
    <col min="4869" max="4869" width="10.7109375" style="3" customWidth="1"/>
    <col min="4870" max="4870" width="8.7109375" style="3" customWidth="1"/>
    <col min="4871" max="4871" width="10.28515625" style="3" customWidth="1"/>
    <col min="4872" max="4872" width="8.140625" style="3" customWidth="1"/>
    <col min="4873" max="4873" width="9.28515625" style="3" customWidth="1"/>
    <col min="4874" max="4875" width="14.85546875" style="3" customWidth="1"/>
    <col min="4876" max="4876" width="17.140625" style="3" customWidth="1"/>
    <col min="4877" max="4877" width="65.7109375" style="3" customWidth="1"/>
    <col min="4878" max="5120" width="8.85546875" style="3"/>
    <col min="5121" max="5121" width="35.42578125" style="3" customWidth="1"/>
    <col min="5122" max="5122" width="8.28515625" style="3" bestFit="1" customWidth="1"/>
    <col min="5123" max="5123" width="11.140625" style="3" customWidth="1"/>
    <col min="5124" max="5124" width="10" style="3" customWidth="1"/>
    <col min="5125" max="5125" width="10.7109375" style="3" customWidth="1"/>
    <col min="5126" max="5126" width="8.7109375" style="3" customWidth="1"/>
    <col min="5127" max="5127" width="10.28515625" style="3" customWidth="1"/>
    <col min="5128" max="5128" width="8.140625" style="3" customWidth="1"/>
    <col min="5129" max="5129" width="9.28515625" style="3" customWidth="1"/>
    <col min="5130" max="5131" width="14.85546875" style="3" customWidth="1"/>
    <col min="5132" max="5132" width="17.140625" style="3" customWidth="1"/>
    <col min="5133" max="5133" width="65.7109375" style="3" customWidth="1"/>
    <col min="5134" max="5376" width="8.85546875" style="3"/>
    <col min="5377" max="5377" width="35.42578125" style="3" customWidth="1"/>
    <col min="5378" max="5378" width="8.28515625" style="3" bestFit="1" customWidth="1"/>
    <col min="5379" max="5379" width="11.140625" style="3" customWidth="1"/>
    <col min="5380" max="5380" width="10" style="3" customWidth="1"/>
    <col min="5381" max="5381" width="10.7109375" style="3" customWidth="1"/>
    <col min="5382" max="5382" width="8.7109375" style="3" customWidth="1"/>
    <col min="5383" max="5383" width="10.28515625" style="3" customWidth="1"/>
    <col min="5384" max="5384" width="8.140625" style="3" customWidth="1"/>
    <col min="5385" max="5385" width="9.28515625" style="3" customWidth="1"/>
    <col min="5386" max="5387" width="14.85546875" style="3" customWidth="1"/>
    <col min="5388" max="5388" width="17.140625" style="3" customWidth="1"/>
    <col min="5389" max="5389" width="65.7109375" style="3" customWidth="1"/>
    <col min="5390" max="5632" width="8.85546875" style="3"/>
    <col min="5633" max="5633" width="35.42578125" style="3" customWidth="1"/>
    <col min="5634" max="5634" width="8.28515625" style="3" bestFit="1" customWidth="1"/>
    <col min="5635" max="5635" width="11.140625" style="3" customWidth="1"/>
    <col min="5636" max="5636" width="10" style="3" customWidth="1"/>
    <col min="5637" max="5637" width="10.7109375" style="3" customWidth="1"/>
    <col min="5638" max="5638" width="8.7109375" style="3" customWidth="1"/>
    <col min="5639" max="5639" width="10.28515625" style="3" customWidth="1"/>
    <col min="5640" max="5640" width="8.140625" style="3" customWidth="1"/>
    <col min="5641" max="5641" width="9.28515625" style="3" customWidth="1"/>
    <col min="5642" max="5643" width="14.85546875" style="3" customWidth="1"/>
    <col min="5644" max="5644" width="17.140625" style="3" customWidth="1"/>
    <col min="5645" max="5645" width="65.7109375" style="3" customWidth="1"/>
    <col min="5646" max="5888" width="8.85546875" style="3"/>
    <col min="5889" max="5889" width="35.42578125" style="3" customWidth="1"/>
    <col min="5890" max="5890" width="8.28515625" style="3" bestFit="1" customWidth="1"/>
    <col min="5891" max="5891" width="11.140625" style="3" customWidth="1"/>
    <col min="5892" max="5892" width="10" style="3" customWidth="1"/>
    <col min="5893" max="5893" width="10.7109375" style="3" customWidth="1"/>
    <col min="5894" max="5894" width="8.7109375" style="3" customWidth="1"/>
    <col min="5895" max="5895" width="10.28515625" style="3" customWidth="1"/>
    <col min="5896" max="5896" width="8.140625" style="3" customWidth="1"/>
    <col min="5897" max="5897" width="9.28515625" style="3" customWidth="1"/>
    <col min="5898" max="5899" width="14.85546875" style="3" customWidth="1"/>
    <col min="5900" max="5900" width="17.140625" style="3" customWidth="1"/>
    <col min="5901" max="5901" width="65.7109375" style="3" customWidth="1"/>
    <col min="5902" max="6144" width="8.85546875" style="3"/>
    <col min="6145" max="6145" width="35.42578125" style="3" customWidth="1"/>
    <col min="6146" max="6146" width="8.28515625" style="3" bestFit="1" customWidth="1"/>
    <col min="6147" max="6147" width="11.140625" style="3" customWidth="1"/>
    <col min="6148" max="6148" width="10" style="3" customWidth="1"/>
    <col min="6149" max="6149" width="10.7109375" style="3" customWidth="1"/>
    <col min="6150" max="6150" width="8.7109375" style="3" customWidth="1"/>
    <col min="6151" max="6151" width="10.28515625" style="3" customWidth="1"/>
    <col min="6152" max="6152" width="8.140625" style="3" customWidth="1"/>
    <col min="6153" max="6153" width="9.28515625" style="3" customWidth="1"/>
    <col min="6154" max="6155" width="14.85546875" style="3" customWidth="1"/>
    <col min="6156" max="6156" width="17.140625" style="3" customWidth="1"/>
    <col min="6157" max="6157" width="65.7109375" style="3" customWidth="1"/>
    <col min="6158" max="6400" width="8.85546875" style="3"/>
    <col min="6401" max="6401" width="35.42578125" style="3" customWidth="1"/>
    <col min="6402" max="6402" width="8.28515625" style="3" bestFit="1" customWidth="1"/>
    <col min="6403" max="6403" width="11.140625" style="3" customWidth="1"/>
    <col min="6404" max="6404" width="10" style="3" customWidth="1"/>
    <col min="6405" max="6405" width="10.7109375" style="3" customWidth="1"/>
    <col min="6406" max="6406" width="8.7109375" style="3" customWidth="1"/>
    <col min="6407" max="6407" width="10.28515625" style="3" customWidth="1"/>
    <col min="6408" max="6408" width="8.140625" style="3" customWidth="1"/>
    <col min="6409" max="6409" width="9.28515625" style="3" customWidth="1"/>
    <col min="6410" max="6411" width="14.85546875" style="3" customWidth="1"/>
    <col min="6412" max="6412" width="17.140625" style="3" customWidth="1"/>
    <col min="6413" max="6413" width="65.7109375" style="3" customWidth="1"/>
    <col min="6414" max="6656" width="8.85546875" style="3"/>
    <col min="6657" max="6657" width="35.42578125" style="3" customWidth="1"/>
    <col min="6658" max="6658" width="8.28515625" style="3" bestFit="1" customWidth="1"/>
    <col min="6659" max="6659" width="11.140625" style="3" customWidth="1"/>
    <col min="6660" max="6660" width="10" style="3" customWidth="1"/>
    <col min="6661" max="6661" width="10.7109375" style="3" customWidth="1"/>
    <col min="6662" max="6662" width="8.7109375" style="3" customWidth="1"/>
    <col min="6663" max="6663" width="10.28515625" style="3" customWidth="1"/>
    <col min="6664" max="6664" width="8.140625" style="3" customWidth="1"/>
    <col min="6665" max="6665" width="9.28515625" style="3" customWidth="1"/>
    <col min="6666" max="6667" width="14.85546875" style="3" customWidth="1"/>
    <col min="6668" max="6668" width="17.140625" style="3" customWidth="1"/>
    <col min="6669" max="6669" width="65.7109375" style="3" customWidth="1"/>
    <col min="6670" max="6912" width="8.85546875" style="3"/>
    <col min="6913" max="6913" width="35.42578125" style="3" customWidth="1"/>
    <col min="6914" max="6914" width="8.28515625" style="3" bestFit="1" customWidth="1"/>
    <col min="6915" max="6915" width="11.140625" style="3" customWidth="1"/>
    <col min="6916" max="6916" width="10" style="3" customWidth="1"/>
    <col min="6917" max="6917" width="10.7109375" style="3" customWidth="1"/>
    <col min="6918" max="6918" width="8.7109375" style="3" customWidth="1"/>
    <col min="6919" max="6919" width="10.28515625" style="3" customWidth="1"/>
    <col min="6920" max="6920" width="8.140625" style="3" customWidth="1"/>
    <col min="6921" max="6921" width="9.28515625" style="3" customWidth="1"/>
    <col min="6922" max="6923" width="14.85546875" style="3" customWidth="1"/>
    <col min="6924" max="6924" width="17.140625" style="3" customWidth="1"/>
    <col min="6925" max="6925" width="65.7109375" style="3" customWidth="1"/>
    <col min="6926" max="7168" width="8.85546875" style="3"/>
    <col min="7169" max="7169" width="35.42578125" style="3" customWidth="1"/>
    <col min="7170" max="7170" width="8.28515625" style="3" bestFit="1" customWidth="1"/>
    <col min="7171" max="7171" width="11.140625" style="3" customWidth="1"/>
    <col min="7172" max="7172" width="10" style="3" customWidth="1"/>
    <col min="7173" max="7173" width="10.7109375" style="3" customWidth="1"/>
    <col min="7174" max="7174" width="8.7109375" style="3" customWidth="1"/>
    <col min="7175" max="7175" width="10.28515625" style="3" customWidth="1"/>
    <col min="7176" max="7176" width="8.140625" style="3" customWidth="1"/>
    <col min="7177" max="7177" width="9.28515625" style="3" customWidth="1"/>
    <col min="7178" max="7179" width="14.85546875" style="3" customWidth="1"/>
    <col min="7180" max="7180" width="17.140625" style="3" customWidth="1"/>
    <col min="7181" max="7181" width="65.7109375" style="3" customWidth="1"/>
    <col min="7182" max="7424" width="8.85546875" style="3"/>
    <col min="7425" max="7425" width="35.42578125" style="3" customWidth="1"/>
    <col min="7426" max="7426" width="8.28515625" style="3" bestFit="1" customWidth="1"/>
    <col min="7427" max="7427" width="11.140625" style="3" customWidth="1"/>
    <col min="7428" max="7428" width="10" style="3" customWidth="1"/>
    <col min="7429" max="7429" width="10.7109375" style="3" customWidth="1"/>
    <col min="7430" max="7430" width="8.7109375" style="3" customWidth="1"/>
    <col min="7431" max="7431" width="10.28515625" style="3" customWidth="1"/>
    <col min="7432" max="7432" width="8.140625" style="3" customWidth="1"/>
    <col min="7433" max="7433" width="9.28515625" style="3" customWidth="1"/>
    <col min="7434" max="7435" width="14.85546875" style="3" customWidth="1"/>
    <col min="7436" max="7436" width="17.140625" style="3" customWidth="1"/>
    <col min="7437" max="7437" width="65.7109375" style="3" customWidth="1"/>
    <col min="7438" max="7680" width="8.85546875" style="3"/>
    <col min="7681" max="7681" width="35.42578125" style="3" customWidth="1"/>
    <col min="7682" max="7682" width="8.28515625" style="3" bestFit="1" customWidth="1"/>
    <col min="7683" max="7683" width="11.140625" style="3" customWidth="1"/>
    <col min="7684" max="7684" width="10" style="3" customWidth="1"/>
    <col min="7685" max="7685" width="10.7109375" style="3" customWidth="1"/>
    <col min="7686" max="7686" width="8.7109375" style="3" customWidth="1"/>
    <col min="7687" max="7687" width="10.28515625" style="3" customWidth="1"/>
    <col min="7688" max="7688" width="8.140625" style="3" customWidth="1"/>
    <col min="7689" max="7689" width="9.28515625" style="3" customWidth="1"/>
    <col min="7690" max="7691" width="14.85546875" style="3" customWidth="1"/>
    <col min="7692" max="7692" width="17.140625" style="3" customWidth="1"/>
    <col min="7693" max="7693" width="65.7109375" style="3" customWidth="1"/>
    <col min="7694" max="7936" width="8.85546875" style="3"/>
    <col min="7937" max="7937" width="35.42578125" style="3" customWidth="1"/>
    <col min="7938" max="7938" width="8.28515625" style="3" bestFit="1" customWidth="1"/>
    <col min="7939" max="7939" width="11.140625" style="3" customWidth="1"/>
    <col min="7940" max="7940" width="10" style="3" customWidth="1"/>
    <col min="7941" max="7941" width="10.7109375" style="3" customWidth="1"/>
    <col min="7942" max="7942" width="8.7109375" style="3" customWidth="1"/>
    <col min="7943" max="7943" width="10.28515625" style="3" customWidth="1"/>
    <col min="7944" max="7944" width="8.140625" style="3" customWidth="1"/>
    <col min="7945" max="7945" width="9.28515625" style="3" customWidth="1"/>
    <col min="7946" max="7947" width="14.85546875" style="3" customWidth="1"/>
    <col min="7948" max="7948" width="17.140625" style="3" customWidth="1"/>
    <col min="7949" max="7949" width="65.7109375" style="3" customWidth="1"/>
    <col min="7950" max="8192" width="8.85546875" style="3"/>
    <col min="8193" max="8193" width="35.42578125" style="3" customWidth="1"/>
    <col min="8194" max="8194" width="8.28515625" style="3" bestFit="1" customWidth="1"/>
    <col min="8195" max="8195" width="11.140625" style="3" customWidth="1"/>
    <col min="8196" max="8196" width="10" style="3" customWidth="1"/>
    <col min="8197" max="8197" width="10.7109375" style="3" customWidth="1"/>
    <col min="8198" max="8198" width="8.7109375" style="3" customWidth="1"/>
    <col min="8199" max="8199" width="10.28515625" style="3" customWidth="1"/>
    <col min="8200" max="8200" width="8.140625" style="3" customWidth="1"/>
    <col min="8201" max="8201" width="9.28515625" style="3" customWidth="1"/>
    <col min="8202" max="8203" width="14.85546875" style="3" customWidth="1"/>
    <col min="8204" max="8204" width="17.140625" style="3" customWidth="1"/>
    <col min="8205" max="8205" width="65.7109375" style="3" customWidth="1"/>
    <col min="8206" max="8448" width="8.85546875" style="3"/>
    <col min="8449" max="8449" width="35.42578125" style="3" customWidth="1"/>
    <col min="8450" max="8450" width="8.28515625" style="3" bestFit="1" customWidth="1"/>
    <col min="8451" max="8451" width="11.140625" style="3" customWidth="1"/>
    <col min="8452" max="8452" width="10" style="3" customWidth="1"/>
    <col min="8453" max="8453" width="10.7109375" style="3" customWidth="1"/>
    <col min="8454" max="8454" width="8.7109375" style="3" customWidth="1"/>
    <col min="8455" max="8455" width="10.28515625" style="3" customWidth="1"/>
    <col min="8456" max="8456" width="8.140625" style="3" customWidth="1"/>
    <col min="8457" max="8457" width="9.28515625" style="3" customWidth="1"/>
    <col min="8458" max="8459" width="14.85546875" style="3" customWidth="1"/>
    <col min="8460" max="8460" width="17.140625" style="3" customWidth="1"/>
    <col min="8461" max="8461" width="65.7109375" style="3" customWidth="1"/>
    <col min="8462" max="8704" width="8.85546875" style="3"/>
    <col min="8705" max="8705" width="35.42578125" style="3" customWidth="1"/>
    <col min="8706" max="8706" width="8.28515625" style="3" bestFit="1" customWidth="1"/>
    <col min="8707" max="8707" width="11.140625" style="3" customWidth="1"/>
    <col min="8708" max="8708" width="10" style="3" customWidth="1"/>
    <col min="8709" max="8709" width="10.7109375" style="3" customWidth="1"/>
    <col min="8710" max="8710" width="8.7109375" style="3" customWidth="1"/>
    <col min="8711" max="8711" width="10.28515625" style="3" customWidth="1"/>
    <col min="8712" max="8712" width="8.140625" style="3" customWidth="1"/>
    <col min="8713" max="8713" width="9.28515625" style="3" customWidth="1"/>
    <col min="8714" max="8715" width="14.85546875" style="3" customWidth="1"/>
    <col min="8716" max="8716" width="17.140625" style="3" customWidth="1"/>
    <col min="8717" max="8717" width="65.7109375" style="3" customWidth="1"/>
    <col min="8718" max="8960" width="8.85546875" style="3"/>
    <col min="8961" max="8961" width="35.42578125" style="3" customWidth="1"/>
    <col min="8962" max="8962" width="8.28515625" style="3" bestFit="1" customWidth="1"/>
    <col min="8963" max="8963" width="11.140625" style="3" customWidth="1"/>
    <col min="8964" max="8964" width="10" style="3" customWidth="1"/>
    <col min="8965" max="8965" width="10.7109375" style="3" customWidth="1"/>
    <col min="8966" max="8966" width="8.7109375" style="3" customWidth="1"/>
    <col min="8967" max="8967" width="10.28515625" style="3" customWidth="1"/>
    <col min="8968" max="8968" width="8.140625" style="3" customWidth="1"/>
    <col min="8969" max="8969" width="9.28515625" style="3" customWidth="1"/>
    <col min="8970" max="8971" width="14.85546875" style="3" customWidth="1"/>
    <col min="8972" max="8972" width="17.140625" style="3" customWidth="1"/>
    <col min="8973" max="8973" width="65.7109375" style="3" customWidth="1"/>
    <col min="8974" max="9216" width="8.85546875" style="3"/>
    <col min="9217" max="9217" width="35.42578125" style="3" customWidth="1"/>
    <col min="9218" max="9218" width="8.28515625" style="3" bestFit="1" customWidth="1"/>
    <col min="9219" max="9219" width="11.140625" style="3" customWidth="1"/>
    <col min="9220" max="9220" width="10" style="3" customWidth="1"/>
    <col min="9221" max="9221" width="10.7109375" style="3" customWidth="1"/>
    <col min="9222" max="9222" width="8.7109375" style="3" customWidth="1"/>
    <col min="9223" max="9223" width="10.28515625" style="3" customWidth="1"/>
    <col min="9224" max="9224" width="8.140625" style="3" customWidth="1"/>
    <col min="9225" max="9225" width="9.28515625" style="3" customWidth="1"/>
    <col min="9226" max="9227" width="14.85546875" style="3" customWidth="1"/>
    <col min="9228" max="9228" width="17.140625" style="3" customWidth="1"/>
    <col min="9229" max="9229" width="65.7109375" style="3" customWidth="1"/>
    <col min="9230" max="9472" width="8.85546875" style="3"/>
    <col min="9473" max="9473" width="35.42578125" style="3" customWidth="1"/>
    <col min="9474" max="9474" width="8.28515625" style="3" bestFit="1" customWidth="1"/>
    <col min="9475" max="9475" width="11.140625" style="3" customWidth="1"/>
    <col min="9476" max="9476" width="10" style="3" customWidth="1"/>
    <col min="9477" max="9477" width="10.7109375" style="3" customWidth="1"/>
    <col min="9478" max="9478" width="8.7109375" style="3" customWidth="1"/>
    <col min="9479" max="9479" width="10.28515625" style="3" customWidth="1"/>
    <col min="9480" max="9480" width="8.140625" style="3" customWidth="1"/>
    <col min="9481" max="9481" width="9.28515625" style="3" customWidth="1"/>
    <col min="9482" max="9483" width="14.85546875" style="3" customWidth="1"/>
    <col min="9484" max="9484" width="17.140625" style="3" customWidth="1"/>
    <col min="9485" max="9485" width="65.7109375" style="3" customWidth="1"/>
    <col min="9486" max="9728" width="8.85546875" style="3"/>
    <col min="9729" max="9729" width="35.42578125" style="3" customWidth="1"/>
    <col min="9730" max="9730" width="8.28515625" style="3" bestFit="1" customWidth="1"/>
    <col min="9731" max="9731" width="11.140625" style="3" customWidth="1"/>
    <col min="9732" max="9732" width="10" style="3" customWidth="1"/>
    <col min="9733" max="9733" width="10.7109375" style="3" customWidth="1"/>
    <col min="9734" max="9734" width="8.7109375" style="3" customWidth="1"/>
    <col min="9735" max="9735" width="10.28515625" style="3" customWidth="1"/>
    <col min="9736" max="9736" width="8.140625" style="3" customWidth="1"/>
    <col min="9737" max="9737" width="9.28515625" style="3" customWidth="1"/>
    <col min="9738" max="9739" width="14.85546875" style="3" customWidth="1"/>
    <col min="9740" max="9740" width="17.140625" style="3" customWidth="1"/>
    <col min="9741" max="9741" width="65.7109375" style="3" customWidth="1"/>
    <col min="9742" max="9984" width="8.85546875" style="3"/>
    <col min="9985" max="9985" width="35.42578125" style="3" customWidth="1"/>
    <col min="9986" max="9986" width="8.28515625" style="3" bestFit="1" customWidth="1"/>
    <col min="9987" max="9987" width="11.140625" style="3" customWidth="1"/>
    <col min="9988" max="9988" width="10" style="3" customWidth="1"/>
    <col min="9989" max="9989" width="10.7109375" style="3" customWidth="1"/>
    <col min="9990" max="9990" width="8.7109375" style="3" customWidth="1"/>
    <col min="9991" max="9991" width="10.28515625" style="3" customWidth="1"/>
    <col min="9992" max="9992" width="8.140625" style="3" customWidth="1"/>
    <col min="9993" max="9993" width="9.28515625" style="3" customWidth="1"/>
    <col min="9994" max="9995" width="14.85546875" style="3" customWidth="1"/>
    <col min="9996" max="9996" width="17.140625" style="3" customWidth="1"/>
    <col min="9997" max="9997" width="65.7109375" style="3" customWidth="1"/>
    <col min="9998" max="10240" width="8.85546875" style="3"/>
    <col min="10241" max="10241" width="35.42578125" style="3" customWidth="1"/>
    <col min="10242" max="10242" width="8.28515625" style="3" bestFit="1" customWidth="1"/>
    <col min="10243" max="10243" width="11.140625" style="3" customWidth="1"/>
    <col min="10244" max="10244" width="10" style="3" customWidth="1"/>
    <col min="10245" max="10245" width="10.7109375" style="3" customWidth="1"/>
    <col min="10246" max="10246" width="8.7109375" style="3" customWidth="1"/>
    <col min="10247" max="10247" width="10.28515625" style="3" customWidth="1"/>
    <col min="10248" max="10248" width="8.140625" style="3" customWidth="1"/>
    <col min="10249" max="10249" width="9.28515625" style="3" customWidth="1"/>
    <col min="10250" max="10251" width="14.85546875" style="3" customWidth="1"/>
    <col min="10252" max="10252" width="17.140625" style="3" customWidth="1"/>
    <col min="10253" max="10253" width="65.7109375" style="3" customWidth="1"/>
    <col min="10254" max="10496" width="8.85546875" style="3"/>
    <col min="10497" max="10497" width="35.42578125" style="3" customWidth="1"/>
    <col min="10498" max="10498" width="8.28515625" style="3" bestFit="1" customWidth="1"/>
    <col min="10499" max="10499" width="11.140625" style="3" customWidth="1"/>
    <col min="10500" max="10500" width="10" style="3" customWidth="1"/>
    <col min="10501" max="10501" width="10.7109375" style="3" customWidth="1"/>
    <col min="10502" max="10502" width="8.7109375" style="3" customWidth="1"/>
    <col min="10503" max="10503" width="10.28515625" style="3" customWidth="1"/>
    <col min="10504" max="10504" width="8.140625" style="3" customWidth="1"/>
    <col min="10505" max="10505" width="9.28515625" style="3" customWidth="1"/>
    <col min="10506" max="10507" width="14.85546875" style="3" customWidth="1"/>
    <col min="10508" max="10508" width="17.140625" style="3" customWidth="1"/>
    <col min="10509" max="10509" width="65.7109375" style="3" customWidth="1"/>
    <col min="10510" max="10752" width="8.85546875" style="3"/>
    <col min="10753" max="10753" width="35.42578125" style="3" customWidth="1"/>
    <col min="10754" max="10754" width="8.28515625" style="3" bestFit="1" customWidth="1"/>
    <col min="10755" max="10755" width="11.140625" style="3" customWidth="1"/>
    <col min="10756" max="10756" width="10" style="3" customWidth="1"/>
    <col min="10757" max="10757" width="10.7109375" style="3" customWidth="1"/>
    <col min="10758" max="10758" width="8.7109375" style="3" customWidth="1"/>
    <col min="10759" max="10759" width="10.28515625" style="3" customWidth="1"/>
    <col min="10760" max="10760" width="8.140625" style="3" customWidth="1"/>
    <col min="10761" max="10761" width="9.28515625" style="3" customWidth="1"/>
    <col min="10762" max="10763" width="14.85546875" style="3" customWidth="1"/>
    <col min="10764" max="10764" width="17.140625" style="3" customWidth="1"/>
    <col min="10765" max="10765" width="65.7109375" style="3" customWidth="1"/>
    <col min="10766" max="11008" width="8.85546875" style="3"/>
    <col min="11009" max="11009" width="35.42578125" style="3" customWidth="1"/>
    <col min="11010" max="11010" width="8.28515625" style="3" bestFit="1" customWidth="1"/>
    <col min="11011" max="11011" width="11.140625" style="3" customWidth="1"/>
    <col min="11012" max="11012" width="10" style="3" customWidth="1"/>
    <col min="11013" max="11013" width="10.7109375" style="3" customWidth="1"/>
    <col min="11014" max="11014" width="8.7109375" style="3" customWidth="1"/>
    <col min="11015" max="11015" width="10.28515625" style="3" customWidth="1"/>
    <col min="11016" max="11016" width="8.140625" style="3" customWidth="1"/>
    <col min="11017" max="11017" width="9.28515625" style="3" customWidth="1"/>
    <col min="11018" max="11019" width="14.85546875" style="3" customWidth="1"/>
    <col min="11020" max="11020" width="17.140625" style="3" customWidth="1"/>
    <col min="11021" max="11021" width="65.7109375" style="3" customWidth="1"/>
    <col min="11022" max="11264" width="8.85546875" style="3"/>
    <col min="11265" max="11265" width="35.42578125" style="3" customWidth="1"/>
    <col min="11266" max="11266" width="8.28515625" style="3" bestFit="1" customWidth="1"/>
    <col min="11267" max="11267" width="11.140625" style="3" customWidth="1"/>
    <col min="11268" max="11268" width="10" style="3" customWidth="1"/>
    <col min="11269" max="11269" width="10.7109375" style="3" customWidth="1"/>
    <col min="11270" max="11270" width="8.7109375" style="3" customWidth="1"/>
    <col min="11271" max="11271" width="10.28515625" style="3" customWidth="1"/>
    <col min="11272" max="11272" width="8.140625" style="3" customWidth="1"/>
    <col min="11273" max="11273" width="9.28515625" style="3" customWidth="1"/>
    <col min="11274" max="11275" width="14.85546875" style="3" customWidth="1"/>
    <col min="11276" max="11276" width="17.140625" style="3" customWidth="1"/>
    <col min="11277" max="11277" width="65.7109375" style="3" customWidth="1"/>
    <col min="11278" max="11520" width="8.85546875" style="3"/>
    <col min="11521" max="11521" width="35.42578125" style="3" customWidth="1"/>
    <col min="11522" max="11522" width="8.28515625" style="3" bestFit="1" customWidth="1"/>
    <col min="11523" max="11523" width="11.140625" style="3" customWidth="1"/>
    <col min="11524" max="11524" width="10" style="3" customWidth="1"/>
    <col min="11525" max="11525" width="10.7109375" style="3" customWidth="1"/>
    <col min="11526" max="11526" width="8.7109375" style="3" customWidth="1"/>
    <col min="11527" max="11527" width="10.28515625" style="3" customWidth="1"/>
    <col min="11528" max="11528" width="8.140625" style="3" customWidth="1"/>
    <col min="11529" max="11529" width="9.28515625" style="3" customWidth="1"/>
    <col min="11530" max="11531" width="14.85546875" style="3" customWidth="1"/>
    <col min="11532" max="11532" width="17.140625" style="3" customWidth="1"/>
    <col min="11533" max="11533" width="65.7109375" style="3" customWidth="1"/>
    <col min="11534" max="11776" width="8.85546875" style="3"/>
    <col min="11777" max="11777" width="35.42578125" style="3" customWidth="1"/>
    <col min="11778" max="11778" width="8.28515625" style="3" bestFit="1" customWidth="1"/>
    <col min="11779" max="11779" width="11.140625" style="3" customWidth="1"/>
    <col min="11780" max="11780" width="10" style="3" customWidth="1"/>
    <col min="11781" max="11781" width="10.7109375" style="3" customWidth="1"/>
    <col min="11782" max="11782" width="8.7109375" style="3" customWidth="1"/>
    <col min="11783" max="11783" width="10.28515625" style="3" customWidth="1"/>
    <col min="11784" max="11784" width="8.140625" style="3" customWidth="1"/>
    <col min="11785" max="11785" width="9.28515625" style="3" customWidth="1"/>
    <col min="11786" max="11787" width="14.85546875" style="3" customWidth="1"/>
    <col min="11788" max="11788" width="17.140625" style="3" customWidth="1"/>
    <col min="11789" max="11789" width="65.7109375" style="3" customWidth="1"/>
    <col min="11790" max="12032" width="8.85546875" style="3"/>
    <col min="12033" max="12033" width="35.42578125" style="3" customWidth="1"/>
    <col min="12034" max="12034" width="8.28515625" style="3" bestFit="1" customWidth="1"/>
    <col min="12035" max="12035" width="11.140625" style="3" customWidth="1"/>
    <col min="12036" max="12036" width="10" style="3" customWidth="1"/>
    <col min="12037" max="12037" width="10.7109375" style="3" customWidth="1"/>
    <col min="12038" max="12038" width="8.7109375" style="3" customWidth="1"/>
    <col min="12039" max="12039" width="10.28515625" style="3" customWidth="1"/>
    <col min="12040" max="12040" width="8.140625" style="3" customWidth="1"/>
    <col min="12041" max="12041" width="9.28515625" style="3" customWidth="1"/>
    <col min="12042" max="12043" width="14.85546875" style="3" customWidth="1"/>
    <col min="12044" max="12044" width="17.140625" style="3" customWidth="1"/>
    <col min="12045" max="12045" width="65.7109375" style="3" customWidth="1"/>
    <col min="12046" max="12288" width="8.85546875" style="3"/>
    <col min="12289" max="12289" width="35.42578125" style="3" customWidth="1"/>
    <col min="12290" max="12290" width="8.28515625" style="3" bestFit="1" customWidth="1"/>
    <col min="12291" max="12291" width="11.140625" style="3" customWidth="1"/>
    <col min="12292" max="12292" width="10" style="3" customWidth="1"/>
    <col min="12293" max="12293" width="10.7109375" style="3" customWidth="1"/>
    <col min="12294" max="12294" width="8.7109375" style="3" customWidth="1"/>
    <col min="12295" max="12295" width="10.28515625" style="3" customWidth="1"/>
    <col min="12296" max="12296" width="8.140625" style="3" customWidth="1"/>
    <col min="12297" max="12297" width="9.28515625" style="3" customWidth="1"/>
    <col min="12298" max="12299" width="14.85546875" style="3" customWidth="1"/>
    <col min="12300" max="12300" width="17.140625" style="3" customWidth="1"/>
    <col min="12301" max="12301" width="65.7109375" style="3" customWidth="1"/>
    <col min="12302" max="12544" width="8.85546875" style="3"/>
    <col min="12545" max="12545" width="35.42578125" style="3" customWidth="1"/>
    <col min="12546" max="12546" width="8.28515625" style="3" bestFit="1" customWidth="1"/>
    <col min="12547" max="12547" width="11.140625" style="3" customWidth="1"/>
    <col min="12548" max="12548" width="10" style="3" customWidth="1"/>
    <col min="12549" max="12549" width="10.7109375" style="3" customWidth="1"/>
    <col min="12550" max="12550" width="8.7109375" style="3" customWidth="1"/>
    <col min="12551" max="12551" width="10.28515625" style="3" customWidth="1"/>
    <col min="12552" max="12552" width="8.140625" style="3" customWidth="1"/>
    <col min="12553" max="12553" width="9.28515625" style="3" customWidth="1"/>
    <col min="12554" max="12555" width="14.85546875" style="3" customWidth="1"/>
    <col min="12556" max="12556" width="17.140625" style="3" customWidth="1"/>
    <col min="12557" max="12557" width="65.7109375" style="3" customWidth="1"/>
    <col min="12558" max="12800" width="8.85546875" style="3"/>
    <col min="12801" max="12801" width="35.42578125" style="3" customWidth="1"/>
    <col min="12802" max="12802" width="8.28515625" style="3" bestFit="1" customWidth="1"/>
    <col min="12803" max="12803" width="11.140625" style="3" customWidth="1"/>
    <col min="12804" max="12804" width="10" style="3" customWidth="1"/>
    <col min="12805" max="12805" width="10.7109375" style="3" customWidth="1"/>
    <col min="12806" max="12806" width="8.7109375" style="3" customWidth="1"/>
    <col min="12807" max="12807" width="10.28515625" style="3" customWidth="1"/>
    <col min="12808" max="12808" width="8.140625" style="3" customWidth="1"/>
    <col min="12809" max="12809" width="9.28515625" style="3" customWidth="1"/>
    <col min="12810" max="12811" width="14.85546875" style="3" customWidth="1"/>
    <col min="12812" max="12812" width="17.140625" style="3" customWidth="1"/>
    <col min="12813" max="12813" width="65.7109375" style="3" customWidth="1"/>
    <col min="12814" max="13056" width="8.85546875" style="3"/>
    <col min="13057" max="13057" width="35.42578125" style="3" customWidth="1"/>
    <col min="13058" max="13058" width="8.28515625" style="3" bestFit="1" customWidth="1"/>
    <col min="13059" max="13059" width="11.140625" style="3" customWidth="1"/>
    <col min="13060" max="13060" width="10" style="3" customWidth="1"/>
    <col min="13061" max="13061" width="10.7109375" style="3" customWidth="1"/>
    <col min="13062" max="13062" width="8.7109375" style="3" customWidth="1"/>
    <col min="13063" max="13063" width="10.28515625" style="3" customWidth="1"/>
    <col min="13064" max="13064" width="8.140625" style="3" customWidth="1"/>
    <col min="13065" max="13065" width="9.28515625" style="3" customWidth="1"/>
    <col min="13066" max="13067" width="14.85546875" style="3" customWidth="1"/>
    <col min="13068" max="13068" width="17.140625" style="3" customWidth="1"/>
    <col min="13069" max="13069" width="65.7109375" style="3" customWidth="1"/>
    <col min="13070" max="13312" width="8.85546875" style="3"/>
    <col min="13313" max="13313" width="35.42578125" style="3" customWidth="1"/>
    <col min="13314" max="13314" width="8.28515625" style="3" bestFit="1" customWidth="1"/>
    <col min="13315" max="13315" width="11.140625" style="3" customWidth="1"/>
    <col min="13316" max="13316" width="10" style="3" customWidth="1"/>
    <col min="13317" max="13317" width="10.7109375" style="3" customWidth="1"/>
    <col min="13318" max="13318" width="8.7109375" style="3" customWidth="1"/>
    <col min="13319" max="13319" width="10.28515625" style="3" customWidth="1"/>
    <col min="13320" max="13320" width="8.140625" style="3" customWidth="1"/>
    <col min="13321" max="13321" width="9.28515625" style="3" customWidth="1"/>
    <col min="13322" max="13323" width="14.85546875" style="3" customWidth="1"/>
    <col min="13324" max="13324" width="17.140625" style="3" customWidth="1"/>
    <col min="13325" max="13325" width="65.7109375" style="3" customWidth="1"/>
    <col min="13326" max="13568" width="8.85546875" style="3"/>
    <col min="13569" max="13569" width="35.42578125" style="3" customWidth="1"/>
    <col min="13570" max="13570" width="8.28515625" style="3" bestFit="1" customWidth="1"/>
    <col min="13571" max="13571" width="11.140625" style="3" customWidth="1"/>
    <col min="13572" max="13572" width="10" style="3" customWidth="1"/>
    <col min="13573" max="13573" width="10.7109375" style="3" customWidth="1"/>
    <col min="13574" max="13574" width="8.7109375" style="3" customWidth="1"/>
    <col min="13575" max="13575" width="10.28515625" style="3" customWidth="1"/>
    <col min="13576" max="13576" width="8.140625" style="3" customWidth="1"/>
    <col min="13577" max="13577" width="9.28515625" style="3" customWidth="1"/>
    <col min="13578" max="13579" width="14.85546875" style="3" customWidth="1"/>
    <col min="13580" max="13580" width="17.140625" style="3" customWidth="1"/>
    <col min="13581" max="13581" width="65.7109375" style="3" customWidth="1"/>
    <col min="13582" max="13824" width="8.85546875" style="3"/>
    <col min="13825" max="13825" width="35.42578125" style="3" customWidth="1"/>
    <col min="13826" max="13826" width="8.28515625" style="3" bestFit="1" customWidth="1"/>
    <col min="13827" max="13827" width="11.140625" style="3" customWidth="1"/>
    <col min="13828" max="13828" width="10" style="3" customWidth="1"/>
    <col min="13829" max="13829" width="10.7109375" style="3" customWidth="1"/>
    <col min="13830" max="13830" width="8.7109375" style="3" customWidth="1"/>
    <col min="13831" max="13831" width="10.28515625" style="3" customWidth="1"/>
    <col min="13832" max="13832" width="8.140625" style="3" customWidth="1"/>
    <col min="13833" max="13833" width="9.28515625" style="3" customWidth="1"/>
    <col min="13834" max="13835" width="14.85546875" style="3" customWidth="1"/>
    <col min="13836" max="13836" width="17.140625" style="3" customWidth="1"/>
    <col min="13837" max="13837" width="65.7109375" style="3" customWidth="1"/>
    <col min="13838" max="14080" width="8.85546875" style="3"/>
    <col min="14081" max="14081" width="35.42578125" style="3" customWidth="1"/>
    <col min="14082" max="14082" width="8.28515625" style="3" bestFit="1" customWidth="1"/>
    <col min="14083" max="14083" width="11.140625" style="3" customWidth="1"/>
    <col min="14084" max="14084" width="10" style="3" customWidth="1"/>
    <col min="14085" max="14085" width="10.7109375" style="3" customWidth="1"/>
    <col min="14086" max="14086" width="8.7109375" style="3" customWidth="1"/>
    <col min="14087" max="14087" width="10.28515625" style="3" customWidth="1"/>
    <col min="14088" max="14088" width="8.140625" style="3" customWidth="1"/>
    <col min="14089" max="14089" width="9.28515625" style="3" customWidth="1"/>
    <col min="14090" max="14091" width="14.85546875" style="3" customWidth="1"/>
    <col min="14092" max="14092" width="17.140625" style="3" customWidth="1"/>
    <col min="14093" max="14093" width="65.7109375" style="3" customWidth="1"/>
    <col min="14094" max="14336" width="8.85546875" style="3"/>
    <col min="14337" max="14337" width="35.42578125" style="3" customWidth="1"/>
    <col min="14338" max="14338" width="8.28515625" style="3" bestFit="1" customWidth="1"/>
    <col min="14339" max="14339" width="11.140625" style="3" customWidth="1"/>
    <col min="14340" max="14340" width="10" style="3" customWidth="1"/>
    <col min="14341" max="14341" width="10.7109375" style="3" customWidth="1"/>
    <col min="14342" max="14342" width="8.7109375" style="3" customWidth="1"/>
    <col min="14343" max="14343" width="10.28515625" style="3" customWidth="1"/>
    <col min="14344" max="14344" width="8.140625" style="3" customWidth="1"/>
    <col min="14345" max="14345" width="9.28515625" style="3" customWidth="1"/>
    <col min="14346" max="14347" width="14.85546875" style="3" customWidth="1"/>
    <col min="14348" max="14348" width="17.140625" style="3" customWidth="1"/>
    <col min="14349" max="14349" width="65.7109375" style="3" customWidth="1"/>
    <col min="14350" max="14592" width="8.85546875" style="3"/>
    <col min="14593" max="14593" width="35.42578125" style="3" customWidth="1"/>
    <col min="14594" max="14594" width="8.28515625" style="3" bestFit="1" customWidth="1"/>
    <col min="14595" max="14595" width="11.140625" style="3" customWidth="1"/>
    <col min="14596" max="14596" width="10" style="3" customWidth="1"/>
    <col min="14597" max="14597" width="10.7109375" style="3" customWidth="1"/>
    <col min="14598" max="14598" width="8.7109375" style="3" customWidth="1"/>
    <col min="14599" max="14599" width="10.28515625" style="3" customWidth="1"/>
    <col min="14600" max="14600" width="8.140625" style="3" customWidth="1"/>
    <col min="14601" max="14601" width="9.28515625" style="3" customWidth="1"/>
    <col min="14602" max="14603" width="14.85546875" style="3" customWidth="1"/>
    <col min="14604" max="14604" width="17.140625" style="3" customWidth="1"/>
    <col min="14605" max="14605" width="65.7109375" style="3" customWidth="1"/>
    <col min="14606" max="14848" width="8.85546875" style="3"/>
    <col min="14849" max="14849" width="35.42578125" style="3" customWidth="1"/>
    <col min="14850" max="14850" width="8.28515625" style="3" bestFit="1" customWidth="1"/>
    <col min="14851" max="14851" width="11.140625" style="3" customWidth="1"/>
    <col min="14852" max="14852" width="10" style="3" customWidth="1"/>
    <col min="14853" max="14853" width="10.7109375" style="3" customWidth="1"/>
    <col min="14854" max="14854" width="8.7109375" style="3" customWidth="1"/>
    <col min="14855" max="14855" width="10.28515625" style="3" customWidth="1"/>
    <col min="14856" max="14856" width="8.140625" style="3" customWidth="1"/>
    <col min="14857" max="14857" width="9.28515625" style="3" customWidth="1"/>
    <col min="14858" max="14859" width="14.85546875" style="3" customWidth="1"/>
    <col min="14860" max="14860" width="17.140625" style="3" customWidth="1"/>
    <col min="14861" max="14861" width="65.7109375" style="3" customWidth="1"/>
    <col min="14862" max="15104" width="8.85546875" style="3"/>
    <col min="15105" max="15105" width="35.42578125" style="3" customWidth="1"/>
    <col min="15106" max="15106" width="8.28515625" style="3" bestFit="1" customWidth="1"/>
    <col min="15107" max="15107" width="11.140625" style="3" customWidth="1"/>
    <col min="15108" max="15108" width="10" style="3" customWidth="1"/>
    <col min="15109" max="15109" width="10.7109375" style="3" customWidth="1"/>
    <col min="15110" max="15110" width="8.7109375" style="3" customWidth="1"/>
    <col min="15111" max="15111" width="10.28515625" style="3" customWidth="1"/>
    <col min="15112" max="15112" width="8.140625" style="3" customWidth="1"/>
    <col min="15113" max="15113" width="9.28515625" style="3" customWidth="1"/>
    <col min="15114" max="15115" width="14.85546875" style="3" customWidth="1"/>
    <col min="15116" max="15116" width="17.140625" style="3" customWidth="1"/>
    <col min="15117" max="15117" width="65.7109375" style="3" customWidth="1"/>
    <col min="15118" max="15360" width="8.85546875" style="3"/>
    <col min="15361" max="15361" width="35.42578125" style="3" customWidth="1"/>
    <col min="15362" max="15362" width="8.28515625" style="3" bestFit="1" customWidth="1"/>
    <col min="15363" max="15363" width="11.140625" style="3" customWidth="1"/>
    <col min="15364" max="15364" width="10" style="3" customWidth="1"/>
    <col min="15365" max="15365" width="10.7109375" style="3" customWidth="1"/>
    <col min="15366" max="15366" width="8.7109375" style="3" customWidth="1"/>
    <col min="15367" max="15367" width="10.28515625" style="3" customWidth="1"/>
    <col min="15368" max="15368" width="8.140625" style="3" customWidth="1"/>
    <col min="15369" max="15369" width="9.28515625" style="3" customWidth="1"/>
    <col min="15370" max="15371" width="14.85546875" style="3" customWidth="1"/>
    <col min="15372" max="15372" width="17.140625" style="3" customWidth="1"/>
    <col min="15373" max="15373" width="65.7109375" style="3" customWidth="1"/>
    <col min="15374" max="15616" width="8.85546875" style="3"/>
    <col min="15617" max="15617" width="35.42578125" style="3" customWidth="1"/>
    <col min="15618" max="15618" width="8.28515625" style="3" bestFit="1" customWidth="1"/>
    <col min="15619" max="15619" width="11.140625" style="3" customWidth="1"/>
    <col min="15620" max="15620" width="10" style="3" customWidth="1"/>
    <col min="15621" max="15621" width="10.7109375" style="3" customWidth="1"/>
    <col min="15622" max="15622" width="8.7109375" style="3" customWidth="1"/>
    <col min="15623" max="15623" width="10.28515625" style="3" customWidth="1"/>
    <col min="15624" max="15624" width="8.140625" style="3" customWidth="1"/>
    <col min="15625" max="15625" width="9.28515625" style="3" customWidth="1"/>
    <col min="15626" max="15627" width="14.85546875" style="3" customWidth="1"/>
    <col min="15628" max="15628" width="17.140625" style="3" customWidth="1"/>
    <col min="15629" max="15629" width="65.7109375" style="3" customWidth="1"/>
    <col min="15630" max="15872" width="8.85546875" style="3"/>
    <col min="15873" max="15873" width="35.42578125" style="3" customWidth="1"/>
    <col min="15874" max="15874" width="8.28515625" style="3" bestFit="1" customWidth="1"/>
    <col min="15875" max="15875" width="11.140625" style="3" customWidth="1"/>
    <col min="15876" max="15876" width="10" style="3" customWidth="1"/>
    <col min="15877" max="15877" width="10.7109375" style="3" customWidth="1"/>
    <col min="15878" max="15878" width="8.7109375" style="3" customWidth="1"/>
    <col min="15879" max="15879" width="10.28515625" style="3" customWidth="1"/>
    <col min="15880" max="15880" width="8.140625" style="3" customWidth="1"/>
    <col min="15881" max="15881" width="9.28515625" style="3" customWidth="1"/>
    <col min="15882" max="15883" width="14.85546875" style="3" customWidth="1"/>
    <col min="15884" max="15884" width="17.140625" style="3" customWidth="1"/>
    <col min="15885" max="15885" width="65.7109375" style="3" customWidth="1"/>
    <col min="15886" max="16128" width="8.85546875" style="3"/>
    <col min="16129" max="16129" width="35.42578125" style="3" customWidth="1"/>
    <col min="16130" max="16130" width="8.28515625" style="3" bestFit="1" customWidth="1"/>
    <col min="16131" max="16131" width="11.140625" style="3" customWidth="1"/>
    <col min="16132" max="16132" width="10" style="3" customWidth="1"/>
    <col min="16133" max="16133" width="10.7109375" style="3" customWidth="1"/>
    <col min="16134" max="16134" width="8.7109375" style="3" customWidth="1"/>
    <col min="16135" max="16135" width="10.28515625" style="3" customWidth="1"/>
    <col min="16136" max="16136" width="8.140625" style="3" customWidth="1"/>
    <col min="16137" max="16137" width="9.28515625" style="3" customWidth="1"/>
    <col min="16138" max="16139" width="14.85546875" style="3" customWidth="1"/>
    <col min="16140" max="16140" width="17.140625" style="3" customWidth="1"/>
    <col min="16141" max="16141" width="65.7109375" style="3" customWidth="1"/>
    <col min="16142" max="16384" width="8.85546875" style="3"/>
  </cols>
  <sheetData>
    <row r="1" spans="1:12" ht="40.5" customHeight="1">
      <c r="A1" s="1" t="s">
        <v>0</v>
      </c>
      <c r="B1" s="2"/>
      <c r="C1" s="2"/>
      <c r="D1" s="273"/>
      <c r="E1" s="273"/>
      <c r="F1" s="273"/>
      <c r="G1" s="273"/>
      <c r="H1" s="273"/>
      <c r="I1" s="273"/>
    </row>
    <row r="2" spans="1:12">
      <c r="A2" s="4"/>
      <c r="B2" s="5"/>
      <c r="C2" s="5"/>
      <c r="D2" s="274"/>
      <c r="E2" s="274"/>
      <c r="F2" s="274"/>
      <c r="G2" s="274"/>
      <c r="H2" s="274"/>
      <c r="I2" s="274"/>
    </row>
    <row r="3" spans="1:12">
      <c r="A3" s="4"/>
      <c r="B3" s="5"/>
      <c r="C3" s="5"/>
      <c r="D3" s="274"/>
      <c r="E3" s="274"/>
      <c r="F3" s="274"/>
      <c r="G3" s="274"/>
      <c r="H3" s="274"/>
      <c r="I3" s="274"/>
    </row>
    <row r="4" spans="1:12">
      <c r="A4" s="6"/>
      <c r="B4" s="6"/>
      <c r="C4" s="6"/>
      <c r="D4" s="7"/>
      <c r="E4" s="8"/>
      <c r="F4" s="7"/>
      <c r="G4" s="7"/>
      <c r="H4" s="7"/>
      <c r="I4" s="7"/>
    </row>
    <row r="5" spans="1:12">
      <c r="A5" s="9"/>
      <c r="B5" s="9"/>
      <c r="C5" s="10"/>
      <c r="D5" s="275"/>
      <c r="E5" s="275"/>
      <c r="F5" s="275"/>
      <c r="G5" s="275"/>
      <c r="H5" s="275"/>
      <c r="I5" s="275"/>
    </row>
    <row r="6" spans="1:12">
      <c r="A6" s="11"/>
      <c r="B6" s="11"/>
      <c r="C6" s="11"/>
      <c r="D6" s="276" t="s">
        <v>1</v>
      </c>
      <c r="E6" s="276"/>
      <c r="F6" s="276"/>
      <c r="G6" s="276"/>
      <c r="H6" s="276"/>
      <c r="I6" s="276"/>
    </row>
    <row r="7" spans="1:12">
      <c r="A7" s="12"/>
      <c r="B7" s="6"/>
      <c r="C7" s="13"/>
      <c r="D7" s="13"/>
      <c r="E7" s="14"/>
    </row>
    <row r="8" spans="1:12">
      <c r="A8" s="9"/>
      <c r="B8" s="6"/>
      <c r="C8" s="13"/>
      <c r="D8" s="13"/>
      <c r="E8" s="14"/>
      <c r="F8" s="9"/>
      <c r="G8" s="9"/>
      <c r="H8" s="15"/>
      <c r="I8" s="16" t="s">
        <v>2</v>
      </c>
      <c r="J8" s="270" t="s">
        <v>3</v>
      </c>
      <c r="K8" s="271"/>
      <c r="L8" s="272"/>
    </row>
    <row r="9" spans="1:12" ht="15.6" customHeight="1">
      <c r="A9" s="9"/>
      <c r="B9" s="9"/>
      <c r="C9" s="9"/>
      <c r="D9" s="9"/>
      <c r="E9" s="17"/>
      <c r="F9" s="6"/>
      <c r="G9" s="6"/>
      <c r="H9" s="18" t="s">
        <v>4</v>
      </c>
      <c r="I9" s="16">
        <v>2023</v>
      </c>
      <c r="J9" s="258" t="s">
        <v>5</v>
      </c>
      <c r="K9" s="259"/>
      <c r="L9" s="260"/>
    </row>
    <row r="10" spans="1:12" ht="15.75" customHeight="1">
      <c r="A10" s="19" t="s">
        <v>6</v>
      </c>
      <c r="B10" s="261" t="s">
        <v>7</v>
      </c>
      <c r="C10" s="261"/>
      <c r="D10" s="261"/>
      <c r="E10" s="261"/>
      <c r="F10" s="261"/>
      <c r="G10" s="20" t="s">
        <v>8</v>
      </c>
      <c r="H10" s="21"/>
      <c r="I10" s="22">
        <v>32429709</v>
      </c>
      <c r="J10" s="23" t="s">
        <v>9</v>
      </c>
      <c r="K10" s="23"/>
      <c r="L10" s="262"/>
    </row>
    <row r="11" spans="1:12" ht="15.75" customHeight="1">
      <c r="A11" s="24" t="s">
        <v>10</v>
      </c>
      <c r="B11" s="264" t="s">
        <v>11</v>
      </c>
      <c r="C11" s="264"/>
      <c r="D11" s="264"/>
      <c r="E11" s="264"/>
      <c r="F11" s="264"/>
      <c r="G11" s="25" t="s">
        <v>12</v>
      </c>
      <c r="H11" s="26"/>
      <c r="I11" s="22">
        <v>150</v>
      </c>
      <c r="J11" s="27" t="s">
        <v>13</v>
      </c>
      <c r="K11" s="27"/>
      <c r="L11" s="263"/>
    </row>
    <row r="12" spans="1:12" ht="15">
      <c r="A12" s="28" t="s">
        <v>14</v>
      </c>
      <c r="B12" s="264" t="s">
        <v>15</v>
      </c>
      <c r="C12" s="264"/>
      <c r="D12" s="264"/>
      <c r="E12" s="264"/>
      <c r="F12" s="264"/>
      <c r="G12" s="25" t="s">
        <v>16</v>
      </c>
      <c r="H12" s="26"/>
      <c r="I12" s="22">
        <v>532480100</v>
      </c>
      <c r="J12" s="29" t="s">
        <v>17</v>
      </c>
      <c r="K12" s="29"/>
      <c r="L12" s="265" t="s">
        <v>18</v>
      </c>
    </row>
    <row r="13" spans="1:12" ht="26.25">
      <c r="A13" s="30" t="s">
        <v>19</v>
      </c>
      <c r="B13" s="264" t="s">
        <v>20</v>
      </c>
      <c r="C13" s="264"/>
      <c r="D13" s="264"/>
      <c r="E13" s="264"/>
      <c r="F13" s="264"/>
      <c r="G13" s="25" t="s">
        <v>21</v>
      </c>
      <c r="H13" s="26"/>
      <c r="I13" s="22"/>
      <c r="J13" s="27" t="s">
        <v>13</v>
      </c>
      <c r="K13" s="27"/>
      <c r="L13" s="266"/>
    </row>
    <row r="14" spans="1:12" ht="15">
      <c r="A14" s="31" t="s">
        <v>22</v>
      </c>
      <c r="B14" s="267" t="s">
        <v>23</v>
      </c>
      <c r="C14" s="267"/>
      <c r="D14" s="267"/>
      <c r="E14" s="267"/>
      <c r="F14" s="267"/>
      <c r="G14" s="32" t="s">
        <v>24</v>
      </c>
      <c r="H14" s="33"/>
      <c r="I14" s="34" t="s">
        <v>25</v>
      </c>
      <c r="J14" s="35" t="s">
        <v>17</v>
      </c>
      <c r="K14" s="36"/>
      <c r="L14" s="268"/>
    </row>
    <row r="15" spans="1:12" ht="15.75" customHeight="1">
      <c r="A15" s="37" t="s">
        <v>26</v>
      </c>
      <c r="B15" s="264" t="s">
        <v>27</v>
      </c>
      <c r="C15" s="264"/>
      <c r="D15" s="264"/>
      <c r="E15" s="264"/>
      <c r="F15" s="264"/>
      <c r="G15" s="25"/>
      <c r="H15" s="26"/>
      <c r="I15" s="16"/>
      <c r="J15" s="38" t="s">
        <v>13</v>
      </c>
      <c r="K15" s="39"/>
      <c r="L15" s="257"/>
    </row>
    <row r="16" spans="1:12" ht="15.75" customHeight="1">
      <c r="A16" s="37" t="s">
        <v>28</v>
      </c>
      <c r="B16" s="269" t="s">
        <v>29</v>
      </c>
      <c r="C16" s="269"/>
      <c r="D16" s="269"/>
      <c r="E16" s="269"/>
      <c r="F16" s="269"/>
      <c r="G16" s="25"/>
      <c r="H16" s="26"/>
      <c r="I16" s="16"/>
      <c r="J16" s="38" t="s">
        <v>17</v>
      </c>
      <c r="K16" s="40"/>
      <c r="L16" s="256"/>
    </row>
    <row r="17" spans="1:13" ht="26.25">
      <c r="A17" s="41" t="s">
        <v>30</v>
      </c>
      <c r="B17" s="42">
        <v>81</v>
      </c>
      <c r="C17" s="43"/>
      <c r="D17" s="43"/>
      <c r="E17" s="44"/>
      <c r="F17" s="43"/>
      <c r="G17" s="45"/>
      <c r="H17" s="45"/>
      <c r="I17" s="6"/>
      <c r="J17" s="38" t="s">
        <v>13</v>
      </c>
      <c r="K17" s="39"/>
      <c r="L17" s="257"/>
    </row>
    <row r="18" spans="1:13" ht="15">
      <c r="A18" s="46" t="s">
        <v>31</v>
      </c>
      <c r="B18" s="47" t="s">
        <v>32</v>
      </c>
      <c r="C18" s="48"/>
      <c r="D18" s="48"/>
      <c r="E18" s="49"/>
      <c r="F18" s="48"/>
      <c r="G18" s="20"/>
      <c r="H18" s="20"/>
      <c r="I18" s="9"/>
      <c r="J18" s="38" t="s">
        <v>17</v>
      </c>
      <c r="K18" s="40"/>
      <c r="L18" s="256"/>
    </row>
    <row r="19" spans="1:13" ht="26.25">
      <c r="A19" s="41" t="s">
        <v>33</v>
      </c>
      <c r="B19" s="47" t="s">
        <v>34</v>
      </c>
      <c r="C19" s="50"/>
      <c r="D19" s="50"/>
      <c r="E19" s="51"/>
      <c r="F19" s="50"/>
      <c r="G19" s="25"/>
      <c r="H19" s="25"/>
      <c r="I19" s="9"/>
      <c r="J19" s="38" t="s">
        <v>13</v>
      </c>
      <c r="K19" s="39"/>
      <c r="L19" s="257"/>
    </row>
    <row r="20" spans="1:13" ht="15">
      <c r="A20" s="46" t="s">
        <v>35</v>
      </c>
      <c r="B20" s="47" t="s">
        <v>36</v>
      </c>
      <c r="C20" s="50"/>
      <c r="D20" s="50"/>
      <c r="E20" s="51"/>
      <c r="F20" s="50"/>
      <c r="G20" s="25"/>
      <c r="H20" s="25"/>
      <c r="I20" s="9"/>
    </row>
    <row r="21" spans="1:13">
      <c r="A21" s="52"/>
      <c r="B21" s="53"/>
      <c r="C21" s="53"/>
      <c r="D21" s="53"/>
      <c r="E21" s="54"/>
      <c r="F21" s="53"/>
      <c r="G21" s="53"/>
      <c r="H21" s="53"/>
      <c r="I21" s="53"/>
    </row>
    <row r="22" spans="1:13" ht="21" customHeight="1">
      <c r="A22" s="277" t="s">
        <v>37</v>
      </c>
      <c r="B22" s="277"/>
      <c r="C22" s="277"/>
      <c r="D22" s="277"/>
      <c r="E22" s="277"/>
      <c r="F22" s="277"/>
      <c r="G22" s="277"/>
      <c r="H22" s="277"/>
      <c r="I22" s="277"/>
    </row>
    <row r="23" spans="1:13">
      <c r="A23" s="278" t="s">
        <v>152</v>
      </c>
      <c r="B23" s="278"/>
      <c r="C23" s="278"/>
      <c r="D23" s="278"/>
      <c r="E23" s="278"/>
      <c r="F23" s="278"/>
      <c r="G23" s="278"/>
      <c r="H23" s="278"/>
      <c r="I23" s="278"/>
    </row>
    <row r="24" spans="1:13" ht="17.25" customHeight="1">
      <c r="A24" s="246" t="s">
        <v>38</v>
      </c>
      <c r="B24" s="247"/>
      <c r="C24" s="247"/>
      <c r="D24" s="247"/>
      <c r="E24" s="247"/>
      <c r="F24" s="247"/>
      <c r="G24" s="247"/>
      <c r="H24" s="247"/>
      <c r="I24" s="248"/>
    </row>
    <row r="25" spans="1:13">
      <c r="A25" s="55"/>
      <c r="B25" s="56"/>
      <c r="C25" s="56"/>
      <c r="D25" s="56"/>
      <c r="E25" s="56"/>
      <c r="F25" s="56"/>
      <c r="G25" s="56"/>
      <c r="H25" s="56"/>
      <c r="I25" s="57"/>
    </row>
    <row r="26" spans="1:13" ht="15" customHeight="1">
      <c r="A26" s="249" t="s">
        <v>39</v>
      </c>
      <c r="B26" s="249" t="s">
        <v>40</v>
      </c>
      <c r="C26" s="58" t="s">
        <v>41</v>
      </c>
      <c r="D26" s="58" t="s">
        <v>41</v>
      </c>
      <c r="E26" s="251" t="s">
        <v>42</v>
      </c>
      <c r="F26" s="253" t="s">
        <v>43</v>
      </c>
      <c r="G26" s="254"/>
      <c r="H26" s="254"/>
      <c r="I26" s="255"/>
    </row>
    <row r="27" spans="1:13" ht="38.25">
      <c r="A27" s="250"/>
      <c r="B27" s="250"/>
      <c r="C27" s="59" t="s">
        <v>44</v>
      </c>
      <c r="D27" s="59" t="s">
        <v>45</v>
      </c>
      <c r="E27" s="252"/>
      <c r="F27" s="60" t="s">
        <v>46</v>
      </c>
      <c r="G27" s="60" t="s">
        <v>47</v>
      </c>
      <c r="H27" s="60" t="s">
        <v>48</v>
      </c>
      <c r="I27" s="60" t="s">
        <v>49</v>
      </c>
    </row>
    <row r="28" spans="1:13">
      <c r="A28" s="61">
        <v>1</v>
      </c>
      <c r="B28" s="62">
        <v>2</v>
      </c>
      <c r="C28" s="63">
        <v>3</v>
      </c>
      <c r="D28" s="63">
        <v>4</v>
      </c>
      <c r="E28" s="64">
        <v>5</v>
      </c>
      <c r="F28" s="65">
        <v>6</v>
      </c>
      <c r="G28" s="65">
        <v>7</v>
      </c>
      <c r="H28" s="65">
        <v>8</v>
      </c>
      <c r="I28" s="65">
        <v>9</v>
      </c>
    </row>
    <row r="29" spans="1:13" ht="16.5" customHeight="1">
      <c r="A29" s="66" t="s">
        <v>50</v>
      </c>
      <c r="B29" s="67"/>
      <c r="C29" s="67"/>
      <c r="D29" s="67"/>
      <c r="E29" s="67"/>
      <c r="F29" s="67"/>
      <c r="G29" s="67"/>
      <c r="H29" s="67"/>
      <c r="I29" s="68"/>
    </row>
    <row r="30" spans="1:13" ht="27" customHeight="1">
      <c r="A30" s="69" t="s">
        <v>51</v>
      </c>
      <c r="B30" s="70"/>
      <c r="C30" s="70"/>
      <c r="D30" s="70"/>
      <c r="E30" s="70"/>
      <c r="F30" s="70"/>
      <c r="G30" s="70"/>
      <c r="H30" s="70"/>
      <c r="I30" s="71"/>
      <c r="J30" s="72"/>
      <c r="K30" s="72"/>
    </row>
    <row r="31" spans="1:13" ht="32.25" customHeight="1">
      <c r="A31" s="73" t="s">
        <v>52</v>
      </c>
      <c r="B31" s="74">
        <v>100</v>
      </c>
      <c r="C31" s="75">
        <v>9622</v>
      </c>
      <c r="D31" s="75">
        <v>10294.6</v>
      </c>
      <c r="E31" s="76">
        <v>11359</v>
      </c>
      <c r="F31" s="77">
        <v>2604.6</v>
      </c>
      <c r="G31" s="78">
        <v>2918.4</v>
      </c>
      <c r="H31" s="78">
        <v>2918.3</v>
      </c>
      <c r="I31" s="78">
        <v>2917.7</v>
      </c>
      <c r="J31" s="79"/>
      <c r="K31" s="80"/>
      <c r="L31" s="81"/>
      <c r="M31" s="81" t="s">
        <v>153</v>
      </c>
    </row>
    <row r="32" spans="1:13" ht="63" hidden="1" customHeight="1">
      <c r="A32" s="82" t="s">
        <v>53</v>
      </c>
      <c r="B32" s="83" t="s">
        <v>54</v>
      </c>
      <c r="C32" s="75" t="e">
        <f>#REF!+C33</f>
        <v>#REF!</v>
      </c>
      <c r="D32" s="75" t="e">
        <f>#REF!+D33</f>
        <v>#REF!</v>
      </c>
      <c r="E32" s="76" t="e">
        <f>F32+G32+H32+I32</f>
        <v>#REF!</v>
      </c>
      <c r="F32" s="84" t="e">
        <f>#REF!+F33</f>
        <v>#REF!</v>
      </c>
      <c r="G32" s="85" t="e">
        <f>#REF!+G33</f>
        <v>#REF!</v>
      </c>
      <c r="H32" s="85" t="e">
        <f>#REF!+H33</f>
        <v>#REF!</v>
      </c>
      <c r="I32" s="85" t="e">
        <f>#REF!+I33</f>
        <v>#REF!</v>
      </c>
      <c r="J32" s="86"/>
      <c r="K32" s="86"/>
      <c r="L32" s="87"/>
    </row>
    <row r="33" spans="1:14" ht="60" customHeight="1">
      <c r="A33" s="88" t="s">
        <v>55</v>
      </c>
      <c r="B33" s="60">
        <v>110</v>
      </c>
      <c r="C33" s="89">
        <v>12445</v>
      </c>
      <c r="D33" s="89">
        <v>12447</v>
      </c>
      <c r="E33" s="190">
        <v>12849.6</v>
      </c>
      <c r="F33" s="77">
        <v>3000</v>
      </c>
      <c r="G33" s="91">
        <v>3249.6</v>
      </c>
      <c r="H33" s="227">
        <v>3300</v>
      </c>
      <c r="I33" s="227">
        <v>3300</v>
      </c>
      <c r="J33" s="86"/>
      <c r="K33" s="86"/>
      <c r="L33" s="87"/>
      <c r="M33" s="228" t="s">
        <v>154</v>
      </c>
    </row>
    <row r="34" spans="1:14" ht="15.75" hidden="1" customHeight="1">
      <c r="A34" s="92" t="s">
        <v>56</v>
      </c>
      <c r="B34" s="60">
        <v>120</v>
      </c>
      <c r="C34" s="89">
        <v>0</v>
      </c>
      <c r="D34" s="89">
        <v>0</v>
      </c>
      <c r="E34" s="76" t="e">
        <f>F34+G34+H34+I34</f>
        <v>#REF!</v>
      </c>
      <c r="F34" s="77">
        <v>2891</v>
      </c>
      <c r="G34" s="78" t="e">
        <f>#REF!</f>
        <v>#REF!</v>
      </c>
      <c r="H34" s="78" t="e">
        <f>#REF!</f>
        <v>#REF!</v>
      </c>
      <c r="I34" s="78" t="e">
        <f>#REF!</f>
        <v>#REF!</v>
      </c>
      <c r="J34" s="86"/>
      <c r="K34" s="86"/>
      <c r="L34" s="87"/>
    </row>
    <row r="35" spans="1:14" ht="15.75" hidden="1" customHeight="1">
      <c r="A35" s="92" t="s">
        <v>57</v>
      </c>
      <c r="B35" s="60">
        <v>120</v>
      </c>
      <c r="C35" s="89">
        <v>0</v>
      </c>
      <c r="D35" s="89">
        <v>0</v>
      </c>
      <c r="E35" s="76">
        <f>F35+G35+H35+I35</f>
        <v>2892</v>
      </c>
      <c r="F35" s="77">
        <v>2892</v>
      </c>
      <c r="G35" s="78">
        <f t="shared" ref="G35:I36" si="0">G79</f>
        <v>0</v>
      </c>
      <c r="H35" s="78">
        <f t="shared" si="0"/>
        <v>0</v>
      </c>
      <c r="I35" s="78">
        <f t="shared" si="0"/>
        <v>0</v>
      </c>
      <c r="J35" s="86"/>
      <c r="K35" s="86"/>
      <c r="L35" s="87"/>
    </row>
    <row r="36" spans="1:14" ht="15.75" hidden="1" customHeight="1">
      <c r="A36" s="92" t="s">
        <v>58</v>
      </c>
      <c r="B36" s="60">
        <v>120</v>
      </c>
      <c r="C36" s="89">
        <v>0</v>
      </c>
      <c r="D36" s="89">
        <v>0</v>
      </c>
      <c r="E36" s="76">
        <f>F36+G36+H36+I36</f>
        <v>9180.7999999999993</v>
      </c>
      <c r="F36" s="77">
        <v>2893</v>
      </c>
      <c r="G36" s="78">
        <f t="shared" si="0"/>
        <v>2088.3000000000002</v>
      </c>
      <c r="H36" s="78">
        <f t="shared" si="0"/>
        <v>2132.1</v>
      </c>
      <c r="I36" s="78">
        <f t="shared" si="0"/>
        <v>2067.4</v>
      </c>
      <c r="J36" s="86"/>
      <c r="K36" s="86"/>
      <c r="L36" s="87"/>
    </row>
    <row r="37" spans="1:14" ht="72" customHeight="1">
      <c r="A37" s="88" t="s">
        <v>59</v>
      </c>
      <c r="B37" s="60">
        <v>120</v>
      </c>
      <c r="C37" s="89">
        <v>2309.1999999999998</v>
      </c>
      <c r="D37" s="89">
        <v>4844.3999999999996</v>
      </c>
      <c r="E37" s="90">
        <v>2757.5</v>
      </c>
      <c r="F37" s="77">
        <v>0</v>
      </c>
      <c r="G37" s="91">
        <v>2443.5</v>
      </c>
      <c r="H37" s="91">
        <v>314</v>
      </c>
      <c r="I37" s="78">
        <v>0</v>
      </c>
      <c r="J37" s="86"/>
      <c r="K37" s="86"/>
      <c r="L37" s="87"/>
      <c r="M37" s="3" t="s">
        <v>155</v>
      </c>
    </row>
    <row r="38" spans="1:14" ht="54.75" customHeight="1">
      <c r="A38" s="93" t="s">
        <v>60</v>
      </c>
      <c r="B38" s="60">
        <v>160</v>
      </c>
      <c r="C38" s="89">
        <v>432.2</v>
      </c>
      <c r="D38" s="89">
        <v>417.8</v>
      </c>
      <c r="E38" s="90">
        <v>77.400000000000006</v>
      </c>
      <c r="F38" s="94">
        <v>35.799999999999997</v>
      </c>
      <c r="G38" s="95">
        <v>0</v>
      </c>
      <c r="H38" s="94">
        <v>0</v>
      </c>
      <c r="I38" s="94">
        <v>41.6</v>
      </c>
      <c r="J38" s="86"/>
      <c r="K38" s="86"/>
      <c r="L38" s="87"/>
      <c r="M38" s="3" t="s">
        <v>156</v>
      </c>
    </row>
    <row r="39" spans="1:14" ht="75" customHeight="1">
      <c r="A39" s="82" t="s">
        <v>61</v>
      </c>
      <c r="B39" s="60">
        <v>165</v>
      </c>
      <c r="C39" s="89">
        <v>2969.9</v>
      </c>
      <c r="D39" s="89">
        <v>3151.2</v>
      </c>
      <c r="E39" s="76">
        <v>3450.1</v>
      </c>
      <c r="F39" s="95">
        <v>627.29999999999995</v>
      </c>
      <c r="G39" s="76">
        <v>940.9</v>
      </c>
      <c r="H39" s="76">
        <v>940.9</v>
      </c>
      <c r="I39" s="76">
        <v>941</v>
      </c>
      <c r="J39" s="86"/>
      <c r="K39" s="86"/>
      <c r="L39" s="87"/>
    </row>
    <row r="40" spans="1:14" ht="19.149999999999999" customHeight="1">
      <c r="A40" s="92" t="s">
        <v>62</v>
      </c>
      <c r="B40" s="60">
        <v>170</v>
      </c>
      <c r="C40" s="75">
        <v>32.799999999999997</v>
      </c>
      <c r="D40" s="75">
        <v>40</v>
      </c>
      <c r="E40" s="76">
        <v>40.1</v>
      </c>
      <c r="F40" s="77">
        <v>10</v>
      </c>
      <c r="G40" s="78">
        <v>10</v>
      </c>
      <c r="H40" s="78">
        <v>10</v>
      </c>
      <c r="I40" s="78">
        <v>10.1</v>
      </c>
      <c r="J40" s="86"/>
      <c r="K40" s="86"/>
      <c r="L40" s="87"/>
    </row>
    <row r="41" spans="1:14" ht="15.75" customHeight="1">
      <c r="A41" s="92" t="s">
        <v>63</v>
      </c>
      <c r="B41" s="60">
        <v>180</v>
      </c>
      <c r="C41" s="75">
        <v>4300.6000000000004</v>
      </c>
      <c r="D41" s="75">
        <v>4096.3</v>
      </c>
      <c r="E41" s="76">
        <v>4340.7</v>
      </c>
      <c r="F41" s="77">
        <v>1085.2</v>
      </c>
      <c r="G41" s="78">
        <v>1085.2</v>
      </c>
      <c r="H41" s="78">
        <v>1085.2</v>
      </c>
      <c r="I41" s="78">
        <v>1085.0999999999999</v>
      </c>
      <c r="J41" s="86"/>
      <c r="K41" s="86"/>
      <c r="L41" s="87"/>
    </row>
    <row r="42" spans="1:14" ht="15.75" customHeight="1">
      <c r="A42" s="96" t="s">
        <v>64</v>
      </c>
      <c r="B42" s="60" t="s">
        <v>65</v>
      </c>
      <c r="C42" s="75">
        <v>2854</v>
      </c>
      <c r="D42" s="75">
        <v>2237</v>
      </c>
      <c r="E42" s="76">
        <v>2854</v>
      </c>
      <c r="F42" s="78">
        <v>713.5</v>
      </c>
      <c r="G42" s="78">
        <v>713.5</v>
      </c>
      <c r="H42" s="78">
        <v>713.5</v>
      </c>
      <c r="I42" s="78">
        <v>713.5</v>
      </c>
      <c r="J42" s="86"/>
      <c r="K42" s="86"/>
      <c r="L42" s="87"/>
    </row>
    <row r="43" spans="1:14" ht="31.7" customHeight="1" thickBot="1">
      <c r="A43" s="97" t="s">
        <v>66</v>
      </c>
      <c r="B43" s="98" t="s">
        <v>67</v>
      </c>
      <c r="C43" s="99">
        <v>1446.6</v>
      </c>
      <c r="D43" s="99">
        <v>1859.3</v>
      </c>
      <c r="E43" s="100">
        <v>1486.7</v>
      </c>
      <c r="F43" s="101">
        <v>371.7</v>
      </c>
      <c r="G43" s="101">
        <v>371.7</v>
      </c>
      <c r="H43" s="101">
        <v>371.7</v>
      </c>
      <c r="I43" s="101">
        <v>371.6</v>
      </c>
      <c r="J43" s="86"/>
      <c r="K43" s="86"/>
      <c r="L43" s="87"/>
    </row>
    <row r="44" spans="1:14" ht="15" customHeight="1" thickBot="1">
      <c r="A44" s="102" t="s">
        <v>68</v>
      </c>
      <c r="B44" s="103">
        <v>195</v>
      </c>
      <c r="C44" s="104">
        <f t="shared" ref="C44:I44" si="1">C31+C33+C37+C38+C39+C40+C41</f>
        <v>32111.700000000004</v>
      </c>
      <c r="D44" s="104">
        <f t="shared" si="1"/>
        <v>35291.300000000003</v>
      </c>
      <c r="E44" s="105">
        <f t="shared" si="1"/>
        <v>34874.399999999994</v>
      </c>
      <c r="F44" s="106">
        <f t="shared" si="1"/>
        <v>7362.9000000000005</v>
      </c>
      <c r="G44" s="106">
        <f t="shared" si="1"/>
        <v>10647.6</v>
      </c>
      <c r="H44" s="105">
        <f t="shared" si="1"/>
        <v>8568.4</v>
      </c>
      <c r="I44" s="107">
        <f t="shared" si="1"/>
        <v>8295.5</v>
      </c>
      <c r="J44" s="86"/>
      <c r="K44" s="86"/>
      <c r="L44" s="87"/>
      <c r="M44" s="108" t="s">
        <v>157</v>
      </c>
    </row>
    <row r="45" spans="1:14" ht="15.75" customHeight="1">
      <c r="A45" s="109" t="s">
        <v>69</v>
      </c>
      <c r="B45" s="110"/>
      <c r="C45" s="111"/>
      <c r="D45" s="112"/>
      <c r="E45" s="113"/>
      <c r="F45" s="113"/>
      <c r="G45" s="113"/>
      <c r="H45" s="113"/>
      <c r="I45" s="114"/>
      <c r="J45" s="86"/>
      <c r="K45" s="86"/>
      <c r="L45" s="87"/>
    </row>
    <row r="46" spans="1:14" ht="15" customHeight="1">
      <c r="A46" s="88" t="s">
        <v>70</v>
      </c>
      <c r="B46" s="60">
        <v>200</v>
      </c>
      <c r="C46" s="76">
        <v>5306</v>
      </c>
      <c r="D46" s="115">
        <v>6126</v>
      </c>
      <c r="E46" s="76">
        <f t="shared" ref="E46:E54" si="2">F46+G46+H46+I46</f>
        <v>6235.8</v>
      </c>
      <c r="F46" s="76">
        <v>1559</v>
      </c>
      <c r="G46" s="76">
        <v>1559</v>
      </c>
      <c r="H46" s="76">
        <v>1559</v>
      </c>
      <c r="I46" s="76">
        <v>1558.8</v>
      </c>
      <c r="J46" s="86"/>
      <c r="K46" s="86"/>
      <c r="L46" s="87"/>
    </row>
    <row r="47" spans="1:14" ht="15" customHeight="1">
      <c r="A47" s="88" t="s">
        <v>71</v>
      </c>
      <c r="B47" s="60">
        <v>210</v>
      </c>
      <c r="C47" s="76">
        <v>1138</v>
      </c>
      <c r="D47" s="115">
        <v>1347.6</v>
      </c>
      <c r="E47" s="76">
        <f t="shared" si="2"/>
        <v>1371.9</v>
      </c>
      <c r="F47" s="76">
        <v>343</v>
      </c>
      <c r="G47" s="76">
        <v>343</v>
      </c>
      <c r="H47" s="76">
        <v>343</v>
      </c>
      <c r="I47" s="76">
        <v>342.9</v>
      </c>
      <c r="J47" s="86"/>
      <c r="K47" s="86"/>
      <c r="L47" s="87"/>
      <c r="M47" s="3">
        <v>63.4</v>
      </c>
    </row>
    <row r="48" spans="1:14" ht="25.5">
      <c r="A48" s="88" t="s">
        <v>72</v>
      </c>
      <c r="B48" s="60">
        <v>220</v>
      </c>
      <c r="C48" s="76">
        <v>2025.4</v>
      </c>
      <c r="D48" s="115">
        <v>1332.5</v>
      </c>
      <c r="E48" s="76">
        <f t="shared" si="2"/>
        <v>1878.6999999999998</v>
      </c>
      <c r="F48" s="76">
        <v>234.4</v>
      </c>
      <c r="G48" s="76">
        <v>548.1</v>
      </c>
      <c r="H48" s="76">
        <v>548.1</v>
      </c>
      <c r="I48" s="76">
        <v>548.1</v>
      </c>
      <c r="J48" s="86"/>
      <c r="K48" s="86"/>
      <c r="L48" s="87"/>
      <c r="M48" s="3">
        <v>548.1</v>
      </c>
      <c r="N48" s="3">
        <v>548.1</v>
      </c>
    </row>
    <row r="49" spans="1:14">
      <c r="A49" s="88" t="s">
        <v>73</v>
      </c>
      <c r="B49" s="60">
        <v>230</v>
      </c>
      <c r="C49" s="76">
        <v>532.79999999999995</v>
      </c>
      <c r="D49" s="115">
        <v>1618</v>
      </c>
      <c r="E49" s="76">
        <f t="shared" si="2"/>
        <v>1949.8</v>
      </c>
      <c r="F49" s="76">
        <v>487.5</v>
      </c>
      <c r="G49" s="76">
        <f>F49</f>
        <v>487.5</v>
      </c>
      <c r="H49" s="76">
        <v>487.5</v>
      </c>
      <c r="I49" s="76">
        <v>487.3</v>
      </c>
      <c r="J49" s="86"/>
      <c r="K49" s="86"/>
      <c r="L49" s="87"/>
    </row>
    <row r="50" spans="1:14" ht="31.5" customHeight="1">
      <c r="A50" s="88" t="s">
        <v>74</v>
      </c>
      <c r="B50" s="60">
        <v>240</v>
      </c>
      <c r="C50" s="76">
        <v>655</v>
      </c>
      <c r="D50" s="76">
        <v>958.8</v>
      </c>
      <c r="E50" s="76">
        <f t="shared" si="2"/>
        <v>853.6</v>
      </c>
      <c r="F50" s="76">
        <v>213.4</v>
      </c>
      <c r="G50" s="76">
        <v>213.4</v>
      </c>
      <c r="H50" s="76">
        <v>213.4</v>
      </c>
      <c r="I50" s="76">
        <v>213.4</v>
      </c>
      <c r="J50" s="86"/>
      <c r="K50" s="86"/>
      <c r="L50" s="87"/>
    </row>
    <row r="51" spans="1:14">
      <c r="A51" s="116" t="s">
        <v>75</v>
      </c>
      <c r="B51" s="60" t="s">
        <v>76</v>
      </c>
      <c r="C51" s="76">
        <v>655</v>
      </c>
      <c r="D51" s="76">
        <v>958.8</v>
      </c>
      <c r="E51" s="76">
        <f t="shared" si="2"/>
        <v>853.6</v>
      </c>
      <c r="F51" s="76">
        <v>213.4</v>
      </c>
      <c r="G51" s="76">
        <v>213.4</v>
      </c>
      <c r="H51" s="76">
        <v>213.4</v>
      </c>
      <c r="I51" s="76">
        <v>213.4</v>
      </c>
      <c r="J51" s="86"/>
      <c r="K51" s="86"/>
      <c r="L51" s="87"/>
    </row>
    <row r="52" spans="1:14">
      <c r="A52" s="88" t="s">
        <v>77</v>
      </c>
      <c r="B52" s="60">
        <v>245</v>
      </c>
      <c r="C52" s="76">
        <v>3137</v>
      </c>
      <c r="D52" s="76">
        <v>2681</v>
      </c>
      <c r="E52" s="76">
        <f t="shared" si="2"/>
        <v>3100</v>
      </c>
      <c r="F52" s="76">
        <v>775</v>
      </c>
      <c r="G52" s="76">
        <v>775</v>
      </c>
      <c r="H52" s="76">
        <v>775</v>
      </c>
      <c r="I52" s="76">
        <v>775</v>
      </c>
      <c r="J52" s="86"/>
      <c r="K52" s="86"/>
      <c r="L52" s="87"/>
    </row>
    <row r="53" spans="1:14" ht="29.25" customHeight="1">
      <c r="A53" s="116" t="s">
        <v>78</v>
      </c>
      <c r="B53" s="60" t="s">
        <v>79</v>
      </c>
      <c r="C53" s="76">
        <v>2854</v>
      </c>
      <c r="D53" s="76">
        <v>2237</v>
      </c>
      <c r="E53" s="76">
        <f t="shared" si="2"/>
        <v>2854</v>
      </c>
      <c r="F53" s="76">
        <v>713.5</v>
      </c>
      <c r="G53" s="76">
        <v>713.5</v>
      </c>
      <c r="H53" s="76">
        <v>713.5</v>
      </c>
      <c r="I53" s="76">
        <v>713.5</v>
      </c>
      <c r="J53" s="86"/>
      <c r="K53" s="86"/>
      <c r="L53" s="87"/>
    </row>
    <row r="54" spans="1:14" ht="28.5" customHeight="1">
      <c r="A54" s="116" t="s">
        <v>80</v>
      </c>
      <c r="B54" s="60" t="s">
        <v>81</v>
      </c>
      <c r="C54" s="76">
        <v>283</v>
      </c>
      <c r="D54" s="76">
        <v>444</v>
      </c>
      <c r="E54" s="76">
        <f t="shared" si="2"/>
        <v>246</v>
      </c>
      <c r="F54" s="76">
        <v>61.5</v>
      </c>
      <c r="G54" s="76">
        <v>61.5</v>
      </c>
      <c r="H54" s="76">
        <v>61.5</v>
      </c>
      <c r="I54" s="76">
        <v>61.5</v>
      </c>
      <c r="J54" s="86"/>
      <c r="K54" s="86"/>
      <c r="L54" s="87"/>
    </row>
    <row r="55" spans="1:14" ht="14.25" customHeight="1">
      <c r="A55" s="88" t="s">
        <v>82</v>
      </c>
      <c r="B55" s="60">
        <v>250</v>
      </c>
      <c r="C55" s="115">
        <v>0</v>
      </c>
      <c r="D55" s="76">
        <v>0</v>
      </c>
      <c r="E55" s="76"/>
      <c r="F55" s="76">
        <f>E55/4</f>
        <v>0</v>
      </c>
      <c r="G55" s="76">
        <v>0</v>
      </c>
      <c r="H55" s="76">
        <v>0</v>
      </c>
      <c r="I55" s="76">
        <v>0</v>
      </c>
    </row>
    <row r="56" spans="1:14" ht="15.75" customHeight="1">
      <c r="A56" s="82" t="s">
        <v>83</v>
      </c>
      <c r="B56" s="60">
        <v>260</v>
      </c>
      <c r="C56" s="117">
        <v>333.2</v>
      </c>
      <c r="D56" s="118">
        <v>367</v>
      </c>
      <c r="E56" s="76">
        <f>F56+G56+H56+I56</f>
        <v>350</v>
      </c>
      <c r="F56" s="76">
        <f>F59+F58+F57</f>
        <v>87.5</v>
      </c>
      <c r="G56" s="76">
        <f>G59+G58+G57</f>
        <v>87.5</v>
      </c>
      <c r="H56" s="76">
        <f>H59+H58+H57</f>
        <v>87.5</v>
      </c>
      <c r="I56" s="76">
        <f>I59+I58+I57</f>
        <v>87.5</v>
      </c>
    </row>
    <row r="57" spans="1:14" ht="15" customHeight="1">
      <c r="A57" s="119" t="s">
        <v>84</v>
      </c>
      <c r="B57" s="60" t="s">
        <v>85</v>
      </c>
      <c r="C57" s="120">
        <v>333.2</v>
      </c>
      <c r="D57" s="120">
        <v>367</v>
      </c>
      <c r="E57" s="76">
        <f>F57+G57+H57+I57</f>
        <v>350</v>
      </c>
      <c r="F57" s="76">
        <v>87.5</v>
      </c>
      <c r="G57" s="76">
        <v>87.5</v>
      </c>
      <c r="H57" s="76">
        <v>87.5</v>
      </c>
      <c r="I57" s="76">
        <v>87.5</v>
      </c>
    </row>
    <row r="58" spans="1:14" ht="15.75" customHeight="1">
      <c r="A58" s="119" t="s">
        <v>86</v>
      </c>
      <c r="B58" s="60" t="s">
        <v>87</v>
      </c>
      <c r="C58" s="75">
        <v>0</v>
      </c>
      <c r="D58" s="75">
        <v>0</v>
      </c>
      <c r="E58" s="76"/>
      <c r="F58" s="76">
        <f>E58/4</f>
        <v>0</v>
      </c>
      <c r="G58" s="76">
        <v>0</v>
      </c>
      <c r="H58" s="76">
        <v>0</v>
      </c>
      <c r="I58" s="76">
        <v>0</v>
      </c>
    </row>
    <row r="59" spans="1:14" ht="15" customHeight="1">
      <c r="A59" s="119" t="s">
        <v>88</v>
      </c>
      <c r="B59" s="60" t="s">
        <v>89</v>
      </c>
      <c r="C59" s="75">
        <v>0</v>
      </c>
      <c r="D59" s="75">
        <v>0</v>
      </c>
      <c r="E59" s="76"/>
      <c r="F59" s="76">
        <f>E59/4</f>
        <v>0</v>
      </c>
      <c r="G59" s="76">
        <v>0</v>
      </c>
      <c r="H59" s="76">
        <v>0</v>
      </c>
      <c r="I59" s="76">
        <v>0</v>
      </c>
    </row>
    <row r="60" spans="1:14" ht="18" customHeight="1" thickBot="1">
      <c r="A60" s="121" t="s">
        <v>90</v>
      </c>
      <c r="B60" s="122">
        <v>270</v>
      </c>
      <c r="C60" s="123">
        <f>C46+C47+C48+C49+C50+C56+C52</f>
        <v>13127.4</v>
      </c>
      <c r="D60" s="123">
        <f>D46+D47+D48+D49+D50+D56+D52</f>
        <v>14430.9</v>
      </c>
      <c r="E60" s="124">
        <v>15739.8</v>
      </c>
      <c r="F60" s="123">
        <v>3699.8</v>
      </c>
      <c r="G60" s="123">
        <f>G46+G47+G48+G49+G50+G52+G56</f>
        <v>4013.5</v>
      </c>
      <c r="H60" s="123">
        <f>H46+H47+H48+H49+H50+H52+H56</f>
        <v>4013.5</v>
      </c>
      <c r="I60" s="123">
        <f>I46+I47+I48+I49+I50+I52+I56</f>
        <v>4013</v>
      </c>
      <c r="M60" s="108"/>
    </row>
    <row r="61" spans="1:14" ht="18" customHeight="1" thickBot="1">
      <c r="A61" s="125">
        <v>1</v>
      </c>
      <c r="B61" s="126">
        <v>2</v>
      </c>
      <c r="C61" s="127">
        <v>3</v>
      </c>
      <c r="D61" s="127">
        <v>4</v>
      </c>
      <c r="E61" s="128">
        <v>5</v>
      </c>
      <c r="F61" s="129">
        <v>6</v>
      </c>
      <c r="G61" s="129">
        <v>7</v>
      </c>
      <c r="H61" s="129">
        <v>8</v>
      </c>
      <c r="I61" s="130">
        <v>9</v>
      </c>
    </row>
    <row r="62" spans="1:14" ht="15.75" customHeight="1">
      <c r="A62" s="131" t="s">
        <v>91</v>
      </c>
      <c r="B62" s="132"/>
      <c r="C62" s="133"/>
      <c r="D62" s="134"/>
      <c r="E62" s="135"/>
      <c r="F62" s="135"/>
      <c r="G62" s="135"/>
      <c r="H62" s="135"/>
      <c r="I62" s="136"/>
    </row>
    <row r="63" spans="1:14">
      <c r="A63" s="88" t="s">
        <v>70</v>
      </c>
      <c r="B63" s="137">
        <v>300</v>
      </c>
      <c r="C63" s="138">
        <v>7263.8</v>
      </c>
      <c r="D63" s="139">
        <v>7263.8</v>
      </c>
      <c r="E63" s="140">
        <f t="shared" ref="E63:E70" si="3">F63+G63+H63+I63</f>
        <v>8132.1</v>
      </c>
      <c r="F63" s="141">
        <v>2035</v>
      </c>
      <c r="G63" s="141">
        <v>2025</v>
      </c>
      <c r="H63" s="141">
        <v>2030</v>
      </c>
      <c r="I63" s="141">
        <v>2042.1</v>
      </c>
      <c r="M63" s="86"/>
      <c r="N63" s="3" t="str">
        <f>A45</f>
        <v xml:space="preserve">Витрати з власних коштів </v>
      </c>
    </row>
    <row r="64" spans="1:14">
      <c r="A64" s="88" t="s">
        <v>71</v>
      </c>
      <c r="B64" s="137">
        <v>310</v>
      </c>
      <c r="C64" s="142">
        <v>1590</v>
      </c>
      <c r="D64" s="139">
        <v>1590</v>
      </c>
      <c r="E64" s="140">
        <f t="shared" si="3"/>
        <v>1789.1000000000001</v>
      </c>
      <c r="F64" s="143">
        <v>396.7</v>
      </c>
      <c r="G64" s="143">
        <v>446.1</v>
      </c>
      <c r="H64" s="143">
        <v>446.6</v>
      </c>
      <c r="I64" s="143">
        <v>499.7</v>
      </c>
      <c r="M64" s="86"/>
      <c r="N64" s="3" t="str">
        <f>A62</f>
        <v xml:space="preserve">Витрати з місцевого бюджету </v>
      </c>
    </row>
    <row r="65" spans="1:14" ht="25.5">
      <c r="A65" s="88" t="s">
        <v>72</v>
      </c>
      <c r="B65" s="137">
        <v>320</v>
      </c>
      <c r="C65" s="120">
        <v>3450.8</v>
      </c>
      <c r="D65" s="139">
        <v>3573.3</v>
      </c>
      <c r="E65" s="229">
        <f t="shared" si="3"/>
        <v>2544.6999999999998</v>
      </c>
      <c r="F65" s="144">
        <v>511.7</v>
      </c>
      <c r="G65" s="144">
        <v>518.1</v>
      </c>
      <c r="H65" s="143">
        <v>796.5</v>
      </c>
      <c r="I65" s="143">
        <v>718.4</v>
      </c>
      <c r="L65" s="3" t="s">
        <v>158</v>
      </c>
      <c r="M65" s="206" t="s">
        <v>159</v>
      </c>
      <c r="N65" s="3">
        <v>497.8</v>
      </c>
    </row>
    <row r="66" spans="1:14" ht="32.25" customHeight="1">
      <c r="A66" s="88" t="s">
        <v>73</v>
      </c>
      <c r="B66" s="137">
        <v>330</v>
      </c>
      <c r="C66" s="120">
        <v>1532.5</v>
      </c>
      <c r="D66" s="139">
        <v>1545.6</v>
      </c>
      <c r="E66" s="229">
        <f t="shared" si="3"/>
        <v>1742.7</v>
      </c>
      <c r="F66" s="144">
        <v>257.10000000000002</v>
      </c>
      <c r="G66" s="144">
        <v>390.7</v>
      </c>
      <c r="H66" s="143">
        <v>705.7</v>
      </c>
      <c r="I66" s="144">
        <v>389.2</v>
      </c>
      <c r="M66" s="3" t="s">
        <v>160</v>
      </c>
    </row>
    <row r="67" spans="1:14" ht="31.5" customHeight="1">
      <c r="A67" s="88" t="s">
        <v>74</v>
      </c>
      <c r="B67" s="137">
        <v>340</v>
      </c>
      <c r="C67" s="145">
        <v>1949.8</v>
      </c>
      <c r="D67" s="139">
        <v>1997.5</v>
      </c>
      <c r="E67" s="140">
        <f t="shared" si="3"/>
        <v>2395.1</v>
      </c>
      <c r="F67" s="145">
        <f>F68</f>
        <v>424.8</v>
      </c>
      <c r="G67" s="145">
        <f>G68</f>
        <v>808.7</v>
      </c>
      <c r="H67" s="145">
        <f>H68</f>
        <v>574.1</v>
      </c>
      <c r="I67" s="145">
        <f>I68</f>
        <v>587.5</v>
      </c>
    </row>
    <row r="68" spans="1:14">
      <c r="A68" s="116" t="s">
        <v>75</v>
      </c>
      <c r="B68" s="146" t="s">
        <v>92</v>
      </c>
      <c r="C68" s="120">
        <v>1949.8</v>
      </c>
      <c r="D68" s="139">
        <v>1997.5</v>
      </c>
      <c r="E68" s="147">
        <f t="shared" si="3"/>
        <v>2395.1</v>
      </c>
      <c r="F68" s="148">
        <v>424.8</v>
      </c>
      <c r="G68" s="149">
        <v>808.7</v>
      </c>
      <c r="H68" s="148">
        <v>574.1</v>
      </c>
      <c r="I68" s="148">
        <v>587.5</v>
      </c>
      <c r="M68" s="3" t="s">
        <v>161</v>
      </c>
    </row>
    <row r="69" spans="1:14" ht="38.25">
      <c r="A69" s="88" t="s">
        <v>93</v>
      </c>
      <c r="B69" s="146">
        <v>341</v>
      </c>
      <c r="C69" s="145">
        <v>3</v>
      </c>
      <c r="D69" s="139">
        <v>3</v>
      </c>
      <c r="E69" s="147">
        <f t="shared" si="3"/>
        <v>10</v>
      </c>
      <c r="F69" s="145">
        <f>F70</f>
        <v>2</v>
      </c>
      <c r="G69" s="145">
        <f>G70</f>
        <v>2</v>
      </c>
      <c r="H69" s="145">
        <f>H70</f>
        <v>2</v>
      </c>
      <c r="I69" s="145">
        <f>I70</f>
        <v>4</v>
      </c>
    </row>
    <row r="70" spans="1:14" ht="25.5">
      <c r="A70" s="116" t="s">
        <v>94</v>
      </c>
      <c r="B70" s="146" t="s">
        <v>95</v>
      </c>
      <c r="C70" s="120">
        <v>3</v>
      </c>
      <c r="D70" s="139">
        <v>3</v>
      </c>
      <c r="E70" s="150">
        <f t="shared" si="3"/>
        <v>10</v>
      </c>
      <c r="F70" s="145">
        <v>2</v>
      </c>
      <c r="G70" s="145">
        <v>2</v>
      </c>
      <c r="H70" s="145">
        <v>2</v>
      </c>
      <c r="I70" s="145">
        <v>4</v>
      </c>
    </row>
    <row r="71" spans="1:14" ht="13.5" thickBot="1">
      <c r="A71" s="97" t="s">
        <v>96</v>
      </c>
      <c r="B71" s="151">
        <v>342</v>
      </c>
      <c r="C71" s="152">
        <v>490.5</v>
      </c>
      <c r="D71" s="153">
        <v>490.5</v>
      </c>
      <c r="E71" s="154"/>
      <c r="F71" s="155"/>
      <c r="G71" s="155"/>
      <c r="H71" s="155"/>
      <c r="I71" s="155"/>
    </row>
    <row r="72" spans="1:14" ht="14.25" thickBot="1">
      <c r="A72" s="156" t="s">
        <v>97</v>
      </c>
      <c r="B72" s="157" t="s">
        <v>98</v>
      </c>
      <c r="C72" s="158">
        <f>C63+C64+C65+C66+C67+C69+C71</f>
        <v>16280.399999999998</v>
      </c>
      <c r="D72" s="159">
        <f>D63+D64+D65+D66+D67+D69+D71</f>
        <v>16463.699999999997</v>
      </c>
      <c r="E72" s="160">
        <f>E63+E64+E65+E66+E67+E69+E71</f>
        <v>16613.7</v>
      </c>
      <c r="F72" s="159">
        <f>F63+F64+F65+F66+F67+F69</f>
        <v>3627.2999999999997</v>
      </c>
      <c r="G72" s="159">
        <f>G63+G64+G65+G66+G67+G69</f>
        <v>4190.5999999999995</v>
      </c>
      <c r="H72" s="159">
        <f>H63+H64+H65+H66+H67+H69</f>
        <v>4554.9000000000005</v>
      </c>
      <c r="I72" s="161">
        <f>I63+I64+I65+I66+I67+I69</f>
        <v>4240.8999999999996</v>
      </c>
      <c r="K72" s="86"/>
      <c r="M72" s="108" t="s">
        <v>162</v>
      </c>
    </row>
    <row r="73" spans="1:14" ht="25.5">
      <c r="A73" s="162" t="s">
        <v>99</v>
      </c>
      <c r="B73" s="163">
        <v>343</v>
      </c>
      <c r="C73" s="164">
        <v>500</v>
      </c>
      <c r="D73" s="165">
        <v>500</v>
      </c>
      <c r="E73" s="166"/>
      <c r="F73" s="167"/>
      <c r="G73" s="167"/>
      <c r="H73" s="167"/>
      <c r="I73" s="167"/>
    </row>
    <row r="74" spans="1:14">
      <c r="A74" s="168" t="s">
        <v>100</v>
      </c>
      <c r="B74" s="169">
        <v>344</v>
      </c>
      <c r="C74" s="170">
        <v>943.7</v>
      </c>
      <c r="D74" s="171">
        <v>3478.9</v>
      </c>
      <c r="E74" s="172">
        <f>F74+G74+H74+I74</f>
        <v>2443.5</v>
      </c>
      <c r="F74" s="173"/>
      <c r="G74" s="173">
        <v>2443.5</v>
      </c>
      <c r="H74" s="173"/>
      <c r="I74" s="173"/>
    </row>
    <row r="75" spans="1:14" ht="76.5">
      <c r="A75" s="174" t="s">
        <v>101</v>
      </c>
      <c r="B75" s="137"/>
      <c r="C75" s="175"/>
      <c r="D75" s="175"/>
      <c r="E75" s="176"/>
      <c r="F75" s="176"/>
      <c r="G75" s="176"/>
      <c r="H75" s="176"/>
      <c r="I75" s="176"/>
    </row>
    <row r="76" spans="1:14">
      <c r="A76" s="88" t="s">
        <v>70</v>
      </c>
      <c r="B76" s="137">
        <v>345</v>
      </c>
      <c r="C76" s="138">
        <v>354.2</v>
      </c>
      <c r="D76" s="138">
        <v>336.4</v>
      </c>
      <c r="E76" s="139">
        <f>F76+G76+H76+I76</f>
        <v>63.400000000000006</v>
      </c>
      <c r="F76" s="141">
        <v>29.3</v>
      </c>
      <c r="G76" s="141">
        <v>0</v>
      </c>
      <c r="H76" s="141">
        <v>0</v>
      </c>
      <c r="I76" s="141">
        <v>34.1</v>
      </c>
    </row>
    <row r="77" spans="1:14">
      <c r="A77" s="88" t="s">
        <v>71</v>
      </c>
      <c r="B77" s="137">
        <v>346</v>
      </c>
      <c r="C77" s="142">
        <v>78</v>
      </c>
      <c r="D77" s="120">
        <v>81.400000000000006</v>
      </c>
      <c r="E77" s="139">
        <f>F77+G77+H77+I77</f>
        <v>14</v>
      </c>
      <c r="F77" s="141">
        <v>6.5</v>
      </c>
      <c r="G77" s="141">
        <v>0</v>
      </c>
      <c r="H77" s="141">
        <v>0</v>
      </c>
      <c r="I77" s="141">
        <v>7.5</v>
      </c>
    </row>
    <row r="78" spans="1:14" ht="14.25">
      <c r="A78" s="177" t="s">
        <v>102</v>
      </c>
      <c r="B78" s="178">
        <v>350</v>
      </c>
      <c r="C78" s="179">
        <f>C76+C77</f>
        <v>432.2</v>
      </c>
      <c r="D78" s="179">
        <f>D76+D77</f>
        <v>417.79999999999995</v>
      </c>
      <c r="E78" s="180">
        <f>E76+E77</f>
        <v>77.400000000000006</v>
      </c>
      <c r="F78" s="181">
        <f>SUM(F76:F77)</f>
        <v>35.799999999999997</v>
      </c>
      <c r="G78" s="181">
        <f>SUM(G76:G77)</f>
        <v>0</v>
      </c>
      <c r="H78" s="181">
        <f>SUM(H76:H77)</f>
        <v>0</v>
      </c>
      <c r="I78" s="181">
        <f>SUM(I76:I77)</f>
        <v>41.6</v>
      </c>
      <c r="K78" s="86"/>
    </row>
    <row r="79" spans="1:14">
      <c r="A79" s="66" t="s">
        <v>103</v>
      </c>
      <c r="B79" s="67"/>
      <c r="C79" s="67"/>
      <c r="D79" s="67"/>
      <c r="E79" s="67"/>
      <c r="F79" s="67"/>
      <c r="G79" s="67"/>
      <c r="H79" s="67"/>
      <c r="I79" s="68"/>
    </row>
    <row r="80" spans="1:14" ht="25.5">
      <c r="A80" s="82" t="s">
        <v>104</v>
      </c>
      <c r="B80" s="137">
        <v>400</v>
      </c>
      <c r="C80" s="142">
        <f t="shared" ref="C80:I80" si="4">C48+C50+C65+C67</f>
        <v>8081.0000000000009</v>
      </c>
      <c r="D80" s="142">
        <f t="shared" si="4"/>
        <v>7862.1</v>
      </c>
      <c r="E80" s="147">
        <f t="shared" si="4"/>
        <v>7672.1</v>
      </c>
      <c r="F80" s="182">
        <f>F48+F50+F65+F67</f>
        <v>1384.3</v>
      </c>
      <c r="G80" s="147">
        <f t="shared" si="4"/>
        <v>2088.3000000000002</v>
      </c>
      <c r="H80" s="182">
        <f t="shared" si="4"/>
        <v>2132.1</v>
      </c>
      <c r="I80" s="182">
        <f t="shared" si="4"/>
        <v>2067.4</v>
      </c>
      <c r="J80" s="86"/>
      <c r="M80" s="82" t="s">
        <v>163</v>
      </c>
      <c r="N80" s="86">
        <f>E80</f>
        <v>7672.1</v>
      </c>
    </row>
    <row r="81" spans="1:14" ht="15.75" hidden="1" customHeight="1">
      <c r="A81" s="82" t="s">
        <v>104</v>
      </c>
      <c r="B81" s="137" t="s">
        <v>105</v>
      </c>
      <c r="C81" s="183">
        <v>0</v>
      </c>
      <c r="D81" s="183">
        <v>0</v>
      </c>
      <c r="E81" s="145">
        <f t="shared" ref="E81:E91" si="5">F81+G81+H81+I81</f>
        <v>5531.2</v>
      </c>
      <c r="F81" s="182">
        <f t="shared" ref="F81:F90" si="6">F49+F51+F66+F68</f>
        <v>1382.8</v>
      </c>
      <c r="G81" s="184">
        <f t="shared" ref="G81:I91" si="7">F81</f>
        <v>1382.8</v>
      </c>
      <c r="H81" s="184">
        <f t="shared" si="7"/>
        <v>1382.8</v>
      </c>
      <c r="I81" s="184">
        <f t="shared" si="7"/>
        <v>1382.8</v>
      </c>
      <c r="M81" s="82" t="str">
        <f t="shared" ref="M81:M94" si="8">A81</f>
        <v>Матеріальні затрати (сума рядків 220+240+320+340)</v>
      </c>
      <c r="N81" s="86">
        <f t="shared" ref="N81:N95" si="9">E81</f>
        <v>5531.2</v>
      </c>
    </row>
    <row r="82" spans="1:14" ht="15.75" hidden="1" customHeight="1">
      <c r="A82" s="82" t="s">
        <v>104</v>
      </c>
      <c r="B82" s="137" t="s">
        <v>106</v>
      </c>
      <c r="C82" s="183">
        <v>0</v>
      </c>
      <c r="D82" s="183">
        <v>0</v>
      </c>
      <c r="E82" s="145">
        <f t="shared" si="5"/>
        <v>5660.8</v>
      </c>
      <c r="F82" s="182">
        <f t="shared" si="6"/>
        <v>1415.2</v>
      </c>
      <c r="G82" s="184">
        <f t="shared" si="7"/>
        <v>1415.2</v>
      </c>
      <c r="H82" s="184">
        <f t="shared" si="7"/>
        <v>1415.2</v>
      </c>
      <c r="I82" s="184">
        <f t="shared" si="7"/>
        <v>1415.2</v>
      </c>
      <c r="M82" s="82" t="str">
        <f t="shared" si="8"/>
        <v>Матеріальні затрати (сума рядків 220+240+320+340)</v>
      </c>
      <c r="N82" s="86">
        <f t="shared" si="9"/>
        <v>5660.8</v>
      </c>
    </row>
    <row r="83" spans="1:14" ht="15.75" hidden="1" customHeight="1">
      <c r="A83" s="82" t="s">
        <v>104</v>
      </c>
      <c r="B83" s="137" t="s">
        <v>107</v>
      </c>
      <c r="C83" s="183">
        <v>0</v>
      </c>
      <c r="D83" s="183">
        <v>0</v>
      </c>
      <c r="E83" s="145">
        <f t="shared" si="5"/>
        <v>5414.8</v>
      </c>
      <c r="F83" s="182">
        <f t="shared" si="6"/>
        <v>1353.7</v>
      </c>
      <c r="G83" s="184">
        <f t="shared" si="7"/>
        <v>1353.7</v>
      </c>
      <c r="H83" s="184">
        <f t="shared" si="7"/>
        <v>1353.7</v>
      </c>
      <c r="I83" s="184">
        <f t="shared" si="7"/>
        <v>1353.7</v>
      </c>
      <c r="M83" s="82" t="str">
        <f t="shared" si="8"/>
        <v>Матеріальні затрати (сума рядків 220+240+320+340)</v>
      </c>
      <c r="N83" s="86">
        <f t="shared" si="9"/>
        <v>5414.8</v>
      </c>
    </row>
    <row r="84" spans="1:14" ht="15.75" hidden="1" customHeight="1">
      <c r="A84" s="82" t="s">
        <v>104</v>
      </c>
      <c r="B84" s="137" t="s">
        <v>108</v>
      </c>
      <c r="C84" s="183">
        <v>0</v>
      </c>
      <c r="D84" s="183">
        <v>0</v>
      </c>
      <c r="E84" s="145">
        <f t="shared" si="5"/>
        <v>3354</v>
      </c>
      <c r="F84" s="182">
        <f t="shared" si="6"/>
        <v>838.5</v>
      </c>
      <c r="G84" s="184">
        <f t="shared" si="7"/>
        <v>838.5</v>
      </c>
      <c r="H84" s="184">
        <f t="shared" si="7"/>
        <v>838.5</v>
      </c>
      <c r="I84" s="184">
        <f t="shared" si="7"/>
        <v>838.5</v>
      </c>
      <c r="M84" s="82" t="str">
        <f t="shared" si="8"/>
        <v>Матеріальні затрати (сума рядків 220+240+320+340)</v>
      </c>
      <c r="N84" s="86">
        <f t="shared" si="9"/>
        <v>3354</v>
      </c>
    </row>
    <row r="85" spans="1:14" ht="15.75" hidden="1" customHeight="1">
      <c r="A85" s="82" t="s">
        <v>104</v>
      </c>
      <c r="B85" s="137" t="s">
        <v>109</v>
      </c>
      <c r="C85" s="183">
        <v>0</v>
      </c>
      <c r="D85" s="183">
        <v>0</v>
      </c>
      <c r="E85" s="145">
        <f t="shared" si="5"/>
        <v>17371.199999999997</v>
      </c>
      <c r="F85" s="182">
        <f t="shared" si="6"/>
        <v>4342.7999999999993</v>
      </c>
      <c r="G85" s="184">
        <f t="shared" si="7"/>
        <v>4342.7999999999993</v>
      </c>
      <c r="H85" s="184">
        <f t="shared" si="7"/>
        <v>4342.7999999999993</v>
      </c>
      <c r="I85" s="184">
        <f t="shared" si="7"/>
        <v>4342.7999999999993</v>
      </c>
      <c r="M85" s="82" t="str">
        <f t="shared" si="8"/>
        <v>Матеріальні затрати (сума рядків 220+240+320+340)</v>
      </c>
      <c r="N85" s="86">
        <f t="shared" si="9"/>
        <v>17371.199999999997</v>
      </c>
    </row>
    <row r="86" spans="1:14" ht="15.75" hidden="1" customHeight="1">
      <c r="A86" s="82" t="s">
        <v>104</v>
      </c>
      <c r="B86" s="137" t="s">
        <v>110</v>
      </c>
      <c r="C86" s="183">
        <v>0</v>
      </c>
      <c r="D86" s="183">
        <v>0</v>
      </c>
      <c r="E86" s="145">
        <f t="shared" si="5"/>
        <v>596</v>
      </c>
      <c r="F86" s="182">
        <f t="shared" si="6"/>
        <v>149</v>
      </c>
      <c r="G86" s="184">
        <f t="shared" si="7"/>
        <v>149</v>
      </c>
      <c r="H86" s="184">
        <f t="shared" si="7"/>
        <v>149</v>
      </c>
      <c r="I86" s="184">
        <f t="shared" si="7"/>
        <v>149</v>
      </c>
      <c r="M86" s="82" t="str">
        <f t="shared" si="8"/>
        <v>Матеріальні затрати (сума рядків 220+240+320+340)</v>
      </c>
      <c r="N86" s="86">
        <f t="shared" si="9"/>
        <v>596</v>
      </c>
    </row>
    <row r="87" spans="1:14" ht="15.75" hidden="1" customHeight="1">
      <c r="A87" s="82" t="s">
        <v>104</v>
      </c>
      <c r="B87" s="137" t="s">
        <v>111</v>
      </c>
      <c r="C87" s="183">
        <v>0</v>
      </c>
      <c r="D87" s="183">
        <v>0</v>
      </c>
      <c r="E87" s="145">
        <f t="shared" si="5"/>
        <v>14859.199999999999</v>
      </c>
      <c r="F87" s="182">
        <f t="shared" si="6"/>
        <v>3714.7999999999997</v>
      </c>
      <c r="G87" s="184">
        <f t="shared" si="7"/>
        <v>3714.7999999999997</v>
      </c>
      <c r="H87" s="184">
        <f t="shared" si="7"/>
        <v>3714.7999999999997</v>
      </c>
      <c r="I87" s="184">
        <f t="shared" si="7"/>
        <v>3714.7999999999997</v>
      </c>
      <c r="M87" s="82" t="str">
        <f t="shared" si="8"/>
        <v>Матеріальні затрати (сума рядків 220+240+320+340)</v>
      </c>
      <c r="N87" s="86">
        <f t="shared" si="9"/>
        <v>14859.199999999999</v>
      </c>
    </row>
    <row r="88" spans="1:14" ht="15.75" hidden="1" customHeight="1">
      <c r="A88" s="82" t="s">
        <v>104</v>
      </c>
      <c r="B88" s="137" t="s">
        <v>112</v>
      </c>
      <c r="C88" s="183">
        <v>0</v>
      </c>
      <c r="D88" s="183">
        <v>0</v>
      </c>
      <c r="E88" s="145">
        <f t="shared" si="5"/>
        <v>350</v>
      </c>
      <c r="F88" s="182">
        <f t="shared" si="6"/>
        <v>87.5</v>
      </c>
      <c r="G88" s="184">
        <f t="shared" si="7"/>
        <v>87.5</v>
      </c>
      <c r="H88" s="184">
        <f t="shared" si="7"/>
        <v>87.5</v>
      </c>
      <c r="I88" s="184">
        <f t="shared" si="7"/>
        <v>87.5</v>
      </c>
      <c r="M88" s="82" t="str">
        <f t="shared" si="8"/>
        <v>Матеріальні затрати (сума рядків 220+240+320+340)</v>
      </c>
      <c r="N88" s="86">
        <f t="shared" si="9"/>
        <v>350</v>
      </c>
    </row>
    <row r="89" spans="1:14" ht="15.75" hidden="1" customHeight="1">
      <c r="A89" s="82" t="s">
        <v>104</v>
      </c>
      <c r="B89" s="137" t="s">
        <v>113</v>
      </c>
      <c r="C89" s="183">
        <v>0</v>
      </c>
      <c r="D89" s="183">
        <v>0</v>
      </c>
      <c r="E89" s="145">
        <f t="shared" si="5"/>
        <v>467.2</v>
      </c>
      <c r="F89" s="182">
        <f t="shared" si="6"/>
        <v>116.8</v>
      </c>
      <c r="G89" s="184">
        <f t="shared" si="7"/>
        <v>116.8</v>
      </c>
      <c r="H89" s="184">
        <f t="shared" si="7"/>
        <v>116.8</v>
      </c>
      <c r="I89" s="184">
        <f t="shared" si="7"/>
        <v>116.8</v>
      </c>
      <c r="M89" s="82" t="str">
        <f t="shared" si="8"/>
        <v>Матеріальні затрати (сума рядків 220+240+320+340)</v>
      </c>
      <c r="N89" s="86">
        <f t="shared" si="9"/>
        <v>467.2</v>
      </c>
    </row>
    <row r="90" spans="1:14" ht="15.75" hidden="1" customHeight="1">
      <c r="A90" s="82" t="s">
        <v>104</v>
      </c>
      <c r="B90" s="137" t="s">
        <v>114</v>
      </c>
      <c r="C90" s="183">
        <v>0</v>
      </c>
      <c r="D90" s="183">
        <v>0</v>
      </c>
      <c r="E90" s="145">
        <f t="shared" si="5"/>
        <v>14825.2</v>
      </c>
      <c r="F90" s="182">
        <f t="shared" si="6"/>
        <v>3706.3</v>
      </c>
      <c r="G90" s="184">
        <f t="shared" si="7"/>
        <v>3706.3</v>
      </c>
      <c r="H90" s="184">
        <f t="shared" si="7"/>
        <v>3706.3</v>
      </c>
      <c r="I90" s="184">
        <f t="shared" si="7"/>
        <v>3706.3</v>
      </c>
      <c r="M90" s="82" t="str">
        <f t="shared" si="8"/>
        <v>Матеріальні затрати (сума рядків 220+240+320+340)</v>
      </c>
      <c r="N90" s="86">
        <f t="shared" si="9"/>
        <v>14825.2</v>
      </c>
    </row>
    <row r="91" spans="1:14" ht="15.75" hidden="1" customHeight="1">
      <c r="A91" s="82" t="s">
        <v>104</v>
      </c>
      <c r="B91" s="137" t="s">
        <v>115</v>
      </c>
      <c r="C91" s="183">
        <v>0</v>
      </c>
      <c r="D91" s="183">
        <v>0</v>
      </c>
      <c r="E91" s="145">
        <f t="shared" si="5"/>
        <v>260.39999999999998</v>
      </c>
      <c r="F91" s="182">
        <f>F59+F62+F76+F78</f>
        <v>65.099999999999994</v>
      </c>
      <c r="G91" s="184">
        <f t="shared" si="7"/>
        <v>65.099999999999994</v>
      </c>
      <c r="H91" s="184">
        <f t="shared" si="7"/>
        <v>65.099999999999994</v>
      </c>
      <c r="I91" s="184">
        <f t="shared" si="7"/>
        <v>65.099999999999994</v>
      </c>
      <c r="M91" s="82" t="str">
        <f t="shared" si="8"/>
        <v>Матеріальні затрати (сума рядків 220+240+320+340)</v>
      </c>
      <c r="N91" s="86">
        <f t="shared" si="9"/>
        <v>260.39999999999998</v>
      </c>
    </row>
    <row r="92" spans="1:14" ht="25.5">
      <c r="A92" s="82" t="s">
        <v>116</v>
      </c>
      <c r="B92" s="137">
        <v>410</v>
      </c>
      <c r="C92" s="115">
        <f t="shared" ref="C92:I93" si="10">C46+C63+C76</f>
        <v>12924</v>
      </c>
      <c r="D92" s="115">
        <f t="shared" si="10"/>
        <v>13726.199999999999</v>
      </c>
      <c r="E92" s="76">
        <f t="shared" si="10"/>
        <v>14431.300000000001</v>
      </c>
      <c r="F92" s="182">
        <v>3623.3</v>
      </c>
      <c r="G92" s="182">
        <f t="shared" si="10"/>
        <v>3584</v>
      </c>
      <c r="H92" s="182">
        <f t="shared" si="10"/>
        <v>3589</v>
      </c>
      <c r="I92" s="182">
        <f t="shared" si="10"/>
        <v>3634.9999999999995</v>
      </c>
      <c r="M92" s="82" t="s">
        <v>164</v>
      </c>
      <c r="N92" s="86">
        <f t="shared" si="9"/>
        <v>14431.300000000001</v>
      </c>
    </row>
    <row r="93" spans="1:14" ht="25.5">
      <c r="A93" s="82" t="s">
        <v>117</v>
      </c>
      <c r="B93" s="137">
        <v>420</v>
      </c>
      <c r="C93" s="89">
        <f t="shared" si="10"/>
        <v>2806</v>
      </c>
      <c r="D93" s="89">
        <f t="shared" si="10"/>
        <v>3019</v>
      </c>
      <c r="E93" s="185">
        <f t="shared" si="10"/>
        <v>3175</v>
      </c>
      <c r="F93" s="182">
        <f>F47+F64+F77</f>
        <v>746.2</v>
      </c>
      <c r="G93" s="182">
        <f t="shared" si="10"/>
        <v>789.1</v>
      </c>
      <c r="H93" s="182">
        <f t="shared" si="10"/>
        <v>789.6</v>
      </c>
      <c r="I93" s="182">
        <f t="shared" si="10"/>
        <v>850.09999999999991</v>
      </c>
      <c r="M93" s="82" t="s">
        <v>165</v>
      </c>
      <c r="N93" s="86">
        <f t="shared" si="9"/>
        <v>3175</v>
      </c>
    </row>
    <row r="94" spans="1:14">
      <c r="A94" s="186" t="s">
        <v>118</v>
      </c>
      <c r="B94" s="137">
        <v>430</v>
      </c>
      <c r="C94" s="89">
        <f>C52</f>
        <v>3137</v>
      </c>
      <c r="D94" s="89">
        <f>D52</f>
        <v>2681</v>
      </c>
      <c r="E94" s="185">
        <f>E52</f>
        <v>3100</v>
      </c>
      <c r="F94" s="182">
        <v>775</v>
      </c>
      <c r="G94" s="185">
        <v>775</v>
      </c>
      <c r="H94" s="185">
        <v>775</v>
      </c>
      <c r="I94" s="185">
        <v>775</v>
      </c>
      <c r="M94" s="82" t="str">
        <f t="shared" si="8"/>
        <v>Амортизація (245)</v>
      </c>
      <c r="N94" s="86">
        <f t="shared" si="9"/>
        <v>3100</v>
      </c>
    </row>
    <row r="95" spans="1:14" ht="25.5">
      <c r="A95" s="186" t="s">
        <v>119</v>
      </c>
      <c r="B95" s="137">
        <v>440</v>
      </c>
      <c r="C95" s="142">
        <f>C49+C56+C66+C69+C71</f>
        <v>2892</v>
      </c>
      <c r="D95" s="142">
        <f>D49+D56+D66+D69+D71</f>
        <v>4024.1</v>
      </c>
      <c r="E95" s="182">
        <f>E49+E55+E56+E66+E69+E71</f>
        <v>4052.5</v>
      </c>
      <c r="F95" s="182">
        <f>F49+F55+F56+F66+F69+F71</f>
        <v>834.1</v>
      </c>
      <c r="G95" s="182">
        <f>G49+G55+G56+G66+G69+G71</f>
        <v>967.7</v>
      </c>
      <c r="H95" s="182">
        <f>H49+H55+H56+H66+H69+H71</f>
        <v>1282.7</v>
      </c>
      <c r="I95" s="182">
        <f>I49+I55+I56+I66+I69+I71</f>
        <v>968</v>
      </c>
      <c r="M95" s="82" t="s">
        <v>166</v>
      </c>
      <c r="N95" s="86">
        <f t="shared" si="9"/>
        <v>4052.5</v>
      </c>
    </row>
    <row r="96" spans="1:14">
      <c r="A96" s="187" t="s">
        <v>120</v>
      </c>
      <c r="B96" s="188">
        <v>450</v>
      </c>
      <c r="C96" s="189">
        <f>C80+C92+C93+C94+C95</f>
        <v>29840</v>
      </c>
      <c r="D96" s="189">
        <f>D60+D72+D78</f>
        <v>31312.399999999998</v>
      </c>
      <c r="E96" s="190">
        <f>E60+E72+E78</f>
        <v>32430.9</v>
      </c>
      <c r="F96" s="189">
        <f>F80+F92+F93+F94+F95</f>
        <v>7362.9000000000005</v>
      </c>
      <c r="G96" s="189">
        <f>G80+G92+G93+G94+G95</f>
        <v>8204.1</v>
      </c>
      <c r="H96" s="189">
        <f>H80+H92+H93+H94+H95</f>
        <v>8568.4000000000015</v>
      </c>
      <c r="I96" s="189">
        <f>I80+I92+I93+I94+I95</f>
        <v>8295.5</v>
      </c>
      <c r="K96" s="86"/>
      <c r="M96" s="82"/>
    </row>
    <row r="97" spans="1:18">
      <c r="A97" s="66" t="s">
        <v>121</v>
      </c>
      <c r="B97" s="67"/>
      <c r="C97" s="67"/>
      <c r="D97" s="67"/>
      <c r="E97" s="67"/>
      <c r="F97" s="67"/>
      <c r="G97" s="67"/>
      <c r="H97" s="67"/>
      <c r="I97" s="68"/>
      <c r="M97" s="3" t="s">
        <v>167</v>
      </c>
      <c r="N97" s="3">
        <v>249.6</v>
      </c>
    </row>
    <row r="98" spans="1:18" ht="13.5" thickBot="1">
      <c r="A98" s="82" t="s">
        <v>122</v>
      </c>
      <c r="B98" s="191">
        <v>500</v>
      </c>
      <c r="C98" s="142">
        <v>0</v>
      </c>
      <c r="D98" s="142">
        <v>0</v>
      </c>
      <c r="E98" s="76">
        <f>SUM(F98:I98)</f>
        <v>0</v>
      </c>
      <c r="F98" s="192">
        <v>0</v>
      </c>
      <c r="G98" s="192">
        <v>0</v>
      </c>
      <c r="H98" s="192">
        <v>0</v>
      </c>
      <c r="I98" s="192">
        <v>0</v>
      </c>
      <c r="M98" s="3" t="s">
        <v>168</v>
      </c>
      <c r="N98" s="3">
        <v>35.799999999999997</v>
      </c>
    </row>
    <row r="99" spans="1:18" ht="26.25" thickTop="1">
      <c r="A99" s="193" t="s">
        <v>123</v>
      </c>
      <c r="B99" s="194">
        <v>501</v>
      </c>
      <c r="C99" s="142">
        <v>0</v>
      </c>
      <c r="D99" s="142">
        <v>0</v>
      </c>
      <c r="E99" s="76">
        <f t="shared" ref="E99:E105" si="11">SUM(F99:I99)</f>
        <v>0</v>
      </c>
      <c r="F99" s="192">
        <v>0</v>
      </c>
      <c r="G99" s="192">
        <v>0</v>
      </c>
      <c r="H99" s="192">
        <v>0</v>
      </c>
      <c r="I99" s="192">
        <v>0</v>
      </c>
      <c r="M99" s="3" t="s">
        <v>169</v>
      </c>
      <c r="N99" s="3">
        <v>3774.9</v>
      </c>
    </row>
    <row r="100" spans="1:18" ht="25.5">
      <c r="A100" s="195" t="s">
        <v>124</v>
      </c>
      <c r="B100" s="196">
        <v>510</v>
      </c>
      <c r="C100" s="197">
        <v>0</v>
      </c>
      <c r="D100" s="197">
        <v>0</v>
      </c>
      <c r="E100" s="198">
        <f t="shared" si="11"/>
        <v>0</v>
      </c>
      <c r="F100" s="199">
        <v>0</v>
      </c>
      <c r="G100" s="199">
        <v>0</v>
      </c>
      <c r="H100" s="199">
        <v>0</v>
      </c>
      <c r="I100" s="199">
        <v>0</v>
      </c>
      <c r="N100" s="3">
        <f>SUM(N97:N99)</f>
        <v>4060.3</v>
      </c>
    </row>
    <row r="101" spans="1:18">
      <c r="A101" s="186" t="s">
        <v>125</v>
      </c>
      <c r="B101" s="137">
        <v>511</v>
      </c>
      <c r="C101" s="142">
        <v>0</v>
      </c>
      <c r="D101" s="142">
        <v>0</v>
      </c>
      <c r="E101" s="76">
        <f t="shared" si="11"/>
        <v>0</v>
      </c>
      <c r="F101" s="192">
        <v>0</v>
      </c>
      <c r="G101" s="192">
        <v>0</v>
      </c>
      <c r="H101" s="192">
        <v>0</v>
      </c>
      <c r="I101" s="192">
        <v>0</v>
      </c>
    </row>
    <row r="102" spans="1:18" ht="24" customHeight="1">
      <c r="A102" s="200" t="s">
        <v>126</v>
      </c>
      <c r="B102" s="137">
        <v>512</v>
      </c>
      <c r="C102" s="142">
        <v>0</v>
      </c>
      <c r="D102" s="142">
        <v>0</v>
      </c>
      <c r="E102" s="76">
        <f t="shared" si="11"/>
        <v>0</v>
      </c>
      <c r="F102" s="192">
        <v>0</v>
      </c>
      <c r="G102" s="192">
        <v>0</v>
      </c>
      <c r="H102" s="192">
        <v>0</v>
      </c>
      <c r="I102" s="192">
        <v>0</v>
      </c>
      <c r="M102" s="3" t="s">
        <v>170</v>
      </c>
      <c r="N102" s="86">
        <f>E60</f>
        <v>15739.8</v>
      </c>
      <c r="O102" s="86">
        <f>F60</f>
        <v>3699.8</v>
      </c>
      <c r="P102" s="86">
        <f>F60</f>
        <v>3699.8</v>
      </c>
      <c r="Q102" s="86">
        <f>H60</f>
        <v>4013.5</v>
      </c>
      <c r="R102" s="86">
        <f>I60</f>
        <v>4013</v>
      </c>
    </row>
    <row r="103" spans="1:18" ht="25.5">
      <c r="A103" s="200" t="s">
        <v>127</v>
      </c>
      <c r="B103" s="137">
        <v>513</v>
      </c>
      <c r="C103" s="142">
        <v>0</v>
      </c>
      <c r="D103" s="142">
        <v>0</v>
      </c>
      <c r="E103" s="76">
        <f t="shared" si="11"/>
        <v>0</v>
      </c>
      <c r="F103" s="192">
        <v>0</v>
      </c>
      <c r="G103" s="192">
        <v>0</v>
      </c>
      <c r="H103" s="192">
        <v>0</v>
      </c>
      <c r="I103" s="192">
        <v>0</v>
      </c>
      <c r="M103" s="3" t="s">
        <v>171</v>
      </c>
      <c r="N103" s="86">
        <f>E72</f>
        <v>16613.7</v>
      </c>
      <c r="O103" s="86">
        <f>F72</f>
        <v>3627.2999999999997</v>
      </c>
      <c r="P103" s="86">
        <f>G72</f>
        <v>4190.5999999999995</v>
      </c>
      <c r="Q103" s="86">
        <f>H72</f>
        <v>4554.9000000000005</v>
      </c>
      <c r="R103" s="86">
        <f>I72</f>
        <v>4240.8999999999996</v>
      </c>
    </row>
    <row r="104" spans="1:18" ht="25.5">
      <c r="A104" s="200" t="s">
        <v>128</v>
      </c>
      <c r="B104" s="137">
        <v>514</v>
      </c>
      <c r="C104" s="142">
        <v>0</v>
      </c>
      <c r="D104" s="142">
        <v>0</v>
      </c>
      <c r="E104" s="76">
        <f t="shared" si="11"/>
        <v>0</v>
      </c>
      <c r="F104" s="192">
        <v>0</v>
      </c>
      <c r="G104" s="192">
        <v>0</v>
      </c>
      <c r="H104" s="192">
        <v>0</v>
      </c>
      <c r="I104" s="192">
        <v>0</v>
      </c>
      <c r="M104" s="3" t="s">
        <v>172</v>
      </c>
      <c r="N104" s="86">
        <f>E78</f>
        <v>77.400000000000006</v>
      </c>
      <c r="O104" s="86">
        <f>F78</f>
        <v>35.799999999999997</v>
      </c>
      <c r="P104" s="86">
        <f>G78</f>
        <v>0</v>
      </c>
      <c r="Q104" s="86">
        <f>H78</f>
        <v>0</v>
      </c>
      <c r="R104" s="86">
        <f>I78</f>
        <v>41.6</v>
      </c>
    </row>
    <row r="105" spans="1:18" ht="38.25">
      <c r="A105" s="201" t="s">
        <v>129</v>
      </c>
      <c r="B105" s="194">
        <v>515</v>
      </c>
      <c r="C105" s="142">
        <v>0</v>
      </c>
      <c r="D105" s="142">
        <v>0</v>
      </c>
      <c r="E105" s="76">
        <f t="shared" si="11"/>
        <v>0</v>
      </c>
      <c r="F105" s="192">
        <v>0</v>
      </c>
      <c r="G105" s="192">
        <v>0</v>
      </c>
      <c r="H105" s="192">
        <v>0</v>
      </c>
      <c r="I105" s="192">
        <v>0</v>
      </c>
      <c r="M105" s="3" t="s">
        <v>173</v>
      </c>
      <c r="N105" s="86">
        <f>E106</f>
        <v>0</v>
      </c>
      <c r="O105" s="86">
        <f>F106</f>
        <v>0</v>
      </c>
      <c r="P105" s="86">
        <f>G106</f>
        <v>0</v>
      </c>
      <c r="Q105" s="86">
        <f>H106</f>
        <v>0</v>
      </c>
      <c r="R105" s="86">
        <f>I106</f>
        <v>0</v>
      </c>
    </row>
    <row r="106" spans="1:18" ht="24.75" customHeight="1">
      <c r="A106" s="202" t="s">
        <v>130</v>
      </c>
      <c r="B106" s="178">
        <v>516</v>
      </c>
      <c r="C106" s="203">
        <v>0</v>
      </c>
      <c r="D106" s="203">
        <v>0</v>
      </c>
      <c r="E106" s="179"/>
      <c r="F106" s="204">
        <v>0</v>
      </c>
      <c r="G106" s="204"/>
      <c r="H106" s="204">
        <v>0</v>
      </c>
      <c r="I106" s="204">
        <v>0</v>
      </c>
      <c r="N106" s="86">
        <f>SUM(N102:N105)</f>
        <v>32430.9</v>
      </c>
      <c r="O106" s="86">
        <f>SUM(O102:O105)</f>
        <v>7362.9000000000005</v>
      </c>
      <c r="P106" s="86">
        <f>SUM(P102:P105)</f>
        <v>7890.4</v>
      </c>
      <c r="Q106" s="86">
        <f>SUM(Q102:Q105)</f>
        <v>8568.4000000000015</v>
      </c>
      <c r="R106" s="86">
        <f>SUM(R102:R105)</f>
        <v>8295.5</v>
      </c>
    </row>
    <row r="107" spans="1:18">
      <c r="A107" s="66" t="s">
        <v>131</v>
      </c>
      <c r="B107" s="67"/>
      <c r="C107" s="67"/>
      <c r="D107" s="67"/>
      <c r="E107" s="67"/>
      <c r="F107" s="67"/>
      <c r="G107" s="67"/>
      <c r="H107" s="67"/>
      <c r="I107" s="68"/>
    </row>
    <row r="108" spans="1:18" ht="25.5">
      <c r="A108" s="88" t="s">
        <v>132</v>
      </c>
      <c r="B108" s="205">
        <v>600</v>
      </c>
      <c r="C108" s="142">
        <v>0</v>
      </c>
      <c r="D108" s="142">
        <v>0</v>
      </c>
      <c r="E108" s="76">
        <f>SUM(F108:I108)</f>
        <v>0</v>
      </c>
      <c r="F108" s="192">
        <v>0</v>
      </c>
      <c r="G108" s="192">
        <v>0</v>
      </c>
      <c r="H108" s="192">
        <v>0</v>
      </c>
      <c r="I108" s="192">
        <v>0</v>
      </c>
      <c r="M108" s="3" t="s">
        <v>174</v>
      </c>
      <c r="N108" s="86">
        <f>E44</f>
        <v>34874.399999999994</v>
      </c>
      <c r="O108" s="86">
        <f>F44</f>
        <v>7362.9000000000005</v>
      </c>
      <c r="P108" s="86">
        <f>G44</f>
        <v>10647.6</v>
      </c>
      <c r="Q108" s="86">
        <f>H44</f>
        <v>8568.4</v>
      </c>
      <c r="R108" s="86">
        <f>I44</f>
        <v>8295.5</v>
      </c>
    </row>
    <row r="109" spans="1:18">
      <c r="A109" s="116" t="s">
        <v>133</v>
      </c>
      <c r="B109" s="137">
        <v>601</v>
      </c>
      <c r="C109" s="142">
        <v>0</v>
      </c>
      <c r="D109" s="142">
        <v>0</v>
      </c>
      <c r="E109" s="76">
        <f t="shared" ref="E109:E117" si="12">SUM(F109:I109)</f>
        <v>0</v>
      </c>
      <c r="F109" s="192">
        <v>0</v>
      </c>
      <c r="G109" s="192">
        <v>0</v>
      </c>
      <c r="H109" s="192">
        <v>0</v>
      </c>
      <c r="I109" s="192">
        <v>0</v>
      </c>
      <c r="O109" s="86">
        <f>O108-O106</f>
        <v>0</v>
      </c>
      <c r="P109" s="86">
        <f>P108-P106</f>
        <v>2757.2000000000007</v>
      </c>
      <c r="Q109" s="86">
        <f>Q108-Q106</f>
        <v>0</v>
      </c>
      <c r="R109" s="86">
        <f>R108-R106</f>
        <v>0</v>
      </c>
    </row>
    <row r="110" spans="1:18">
      <c r="A110" s="119" t="s">
        <v>134</v>
      </c>
      <c r="B110" s="137">
        <v>602</v>
      </c>
      <c r="C110" s="142">
        <v>0</v>
      </c>
      <c r="D110" s="142">
        <v>0</v>
      </c>
      <c r="E110" s="76">
        <f t="shared" si="12"/>
        <v>0</v>
      </c>
      <c r="F110" s="192">
        <v>0</v>
      </c>
      <c r="G110" s="192">
        <v>0</v>
      </c>
      <c r="H110" s="192">
        <v>0</v>
      </c>
      <c r="I110" s="192">
        <v>0</v>
      </c>
    </row>
    <row r="111" spans="1:18">
      <c r="A111" s="116" t="s">
        <v>135</v>
      </c>
      <c r="B111" s="205">
        <v>603</v>
      </c>
      <c r="C111" s="142">
        <v>0</v>
      </c>
      <c r="D111" s="142">
        <v>0</v>
      </c>
      <c r="E111" s="76">
        <f t="shared" si="12"/>
        <v>0</v>
      </c>
      <c r="F111" s="192">
        <v>0</v>
      </c>
      <c r="G111" s="192">
        <v>0</v>
      </c>
      <c r="H111" s="192">
        <v>0</v>
      </c>
      <c r="I111" s="192">
        <v>0</v>
      </c>
    </row>
    <row r="112" spans="1:18">
      <c r="A112" s="82" t="s">
        <v>136</v>
      </c>
      <c r="B112" s="137">
        <v>610</v>
      </c>
      <c r="C112" s="142">
        <v>0</v>
      </c>
      <c r="D112" s="142">
        <v>0</v>
      </c>
      <c r="E112" s="76">
        <f t="shared" si="12"/>
        <v>0</v>
      </c>
      <c r="F112" s="192">
        <v>0</v>
      </c>
      <c r="G112" s="192">
        <v>0</v>
      </c>
      <c r="H112" s="192">
        <v>0</v>
      </c>
      <c r="I112" s="192">
        <v>0</v>
      </c>
    </row>
    <row r="113" spans="1:13" ht="25.5" customHeight="1">
      <c r="A113" s="82" t="s">
        <v>137</v>
      </c>
      <c r="B113" s="137">
        <v>620</v>
      </c>
      <c r="C113" s="142">
        <v>0</v>
      </c>
      <c r="D113" s="142">
        <v>0</v>
      </c>
      <c r="E113" s="76">
        <f t="shared" si="12"/>
        <v>0</v>
      </c>
      <c r="F113" s="192">
        <v>0</v>
      </c>
      <c r="G113" s="192">
        <v>0</v>
      </c>
      <c r="H113" s="192">
        <v>0</v>
      </c>
      <c r="I113" s="192">
        <v>0</v>
      </c>
      <c r="M113" s="206" t="s">
        <v>175</v>
      </c>
    </row>
    <row r="114" spans="1:13">
      <c r="A114" s="116" t="s">
        <v>133</v>
      </c>
      <c r="B114" s="137">
        <v>621</v>
      </c>
      <c r="C114" s="142">
        <v>0</v>
      </c>
      <c r="D114" s="142">
        <v>0</v>
      </c>
      <c r="E114" s="76">
        <f t="shared" si="12"/>
        <v>0</v>
      </c>
      <c r="F114" s="192">
        <v>0</v>
      </c>
      <c r="G114" s="192">
        <v>0</v>
      </c>
      <c r="H114" s="192">
        <v>0</v>
      </c>
      <c r="I114" s="192">
        <v>0</v>
      </c>
      <c r="M114" s="206" t="s">
        <v>176</v>
      </c>
    </row>
    <row r="115" spans="1:13">
      <c r="A115" s="119" t="s">
        <v>134</v>
      </c>
      <c r="B115" s="137">
        <v>622</v>
      </c>
      <c r="C115" s="142">
        <v>0</v>
      </c>
      <c r="D115" s="142">
        <v>0</v>
      </c>
      <c r="E115" s="76">
        <f t="shared" si="12"/>
        <v>0</v>
      </c>
      <c r="F115" s="192">
        <v>0</v>
      </c>
      <c r="G115" s="192">
        <v>0</v>
      </c>
      <c r="H115" s="192">
        <v>0</v>
      </c>
      <c r="I115" s="192">
        <v>0</v>
      </c>
    </row>
    <row r="116" spans="1:13">
      <c r="A116" s="116" t="s">
        <v>135</v>
      </c>
      <c r="B116" s="137">
        <v>623</v>
      </c>
      <c r="C116" s="142">
        <v>0</v>
      </c>
      <c r="D116" s="142">
        <v>0</v>
      </c>
      <c r="E116" s="76">
        <f t="shared" si="12"/>
        <v>0</v>
      </c>
      <c r="F116" s="192">
        <v>0</v>
      </c>
      <c r="G116" s="192">
        <v>0</v>
      </c>
      <c r="H116" s="192">
        <v>0</v>
      </c>
      <c r="I116" s="192">
        <v>0</v>
      </c>
    </row>
    <row r="117" spans="1:13">
      <c r="A117" s="88" t="s">
        <v>138</v>
      </c>
      <c r="B117" s="137">
        <v>630</v>
      </c>
      <c r="C117" s="142">
        <v>0</v>
      </c>
      <c r="D117" s="142">
        <v>0</v>
      </c>
      <c r="E117" s="76">
        <f t="shared" si="12"/>
        <v>0</v>
      </c>
      <c r="F117" s="192">
        <v>0</v>
      </c>
      <c r="G117" s="192">
        <v>0</v>
      </c>
      <c r="H117" s="192">
        <v>0</v>
      </c>
      <c r="I117" s="192">
        <v>0</v>
      </c>
      <c r="K117" s="86"/>
    </row>
    <row r="118" spans="1:13">
      <c r="A118" s="195" t="s">
        <v>139</v>
      </c>
      <c r="B118" s="207">
        <v>700</v>
      </c>
      <c r="C118" s="208">
        <f t="shared" ref="C118:I118" si="13">C44</f>
        <v>32111.700000000004</v>
      </c>
      <c r="D118" s="208">
        <f t="shared" si="13"/>
        <v>35291.300000000003</v>
      </c>
      <c r="E118" s="208">
        <f t="shared" si="13"/>
        <v>34874.399999999994</v>
      </c>
      <c r="F118" s="208">
        <f t="shared" si="13"/>
        <v>7362.9000000000005</v>
      </c>
      <c r="G118" s="208">
        <f t="shared" si="13"/>
        <v>10647.6</v>
      </c>
      <c r="H118" s="208">
        <f t="shared" si="13"/>
        <v>8568.4</v>
      </c>
      <c r="I118" s="208">
        <f t="shared" si="13"/>
        <v>8295.5</v>
      </c>
    </row>
    <row r="119" spans="1:13">
      <c r="A119" s="195" t="s">
        <v>140</v>
      </c>
      <c r="B119" s="207">
        <v>800</v>
      </c>
      <c r="C119" s="208">
        <v>31283.7</v>
      </c>
      <c r="D119" s="208">
        <v>35291.300000000003</v>
      </c>
      <c r="E119" s="209">
        <f>E60+E72+E78+E106+E74</f>
        <v>34874.400000000001</v>
      </c>
      <c r="F119" s="208">
        <f>F96+F106</f>
        <v>7362.9000000000005</v>
      </c>
      <c r="G119" s="208">
        <f>G96+G74</f>
        <v>10647.6</v>
      </c>
      <c r="H119" s="208">
        <f>H96+H106</f>
        <v>8568.4000000000015</v>
      </c>
      <c r="I119" s="208">
        <f>I96+I106</f>
        <v>8295.5</v>
      </c>
      <c r="J119" s="86"/>
      <c r="K119" s="86"/>
      <c r="L119" s="86"/>
      <c r="M119" s="86" t="s">
        <v>177</v>
      </c>
    </row>
    <row r="120" spans="1:13">
      <c r="A120" s="88" t="s">
        <v>141</v>
      </c>
      <c r="B120" s="137">
        <v>850</v>
      </c>
      <c r="C120" s="142">
        <v>0</v>
      </c>
      <c r="D120" s="142">
        <v>0</v>
      </c>
      <c r="E120" s="142">
        <v>0</v>
      </c>
      <c r="F120" s="142">
        <v>0</v>
      </c>
      <c r="G120" s="142">
        <v>0</v>
      </c>
      <c r="H120" s="142">
        <v>0</v>
      </c>
      <c r="I120" s="142">
        <v>0</v>
      </c>
    </row>
    <row r="121" spans="1:13">
      <c r="A121" s="66" t="s">
        <v>142</v>
      </c>
      <c r="B121" s="67"/>
      <c r="C121" s="67"/>
      <c r="D121" s="67"/>
      <c r="E121" s="67"/>
      <c r="F121" s="67"/>
      <c r="G121" s="67"/>
      <c r="H121" s="67"/>
      <c r="I121" s="68"/>
    </row>
    <row r="122" spans="1:13">
      <c r="A122" s="210" t="s">
        <v>143</v>
      </c>
      <c r="B122" s="211">
        <v>900</v>
      </c>
      <c r="C122" s="212">
        <v>107.25</v>
      </c>
      <c r="D122" s="212">
        <v>107.25</v>
      </c>
      <c r="E122" s="212">
        <v>107.25</v>
      </c>
      <c r="F122" s="213" t="s">
        <v>144</v>
      </c>
      <c r="G122" s="213" t="s">
        <v>144</v>
      </c>
      <c r="H122" s="213" t="s">
        <v>144</v>
      </c>
      <c r="I122" s="213" t="s">
        <v>144</v>
      </c>
    </row>
    <row r="123" spans="1:13">
      <c r="A123" s="93" t="s">
        <v>145</v>
      </c>
      <c r="B123" s="214">
        <v>910</v>
      </c>
      <c r="C123" s="215">
        <v>14732</v>
      </c>
      <c r="D123" s="215">
        <v>15989</v>
      </c>
      <c r="E123" s="215">
        <v>14732</v>
      </c>
      <c r="F123" s="213" t="s">
        <v>144</v>
      </c>
      <c r="G123" s="213" t="s">
        <v>144</v>
      </c>
      <c r="H123" s="213" t="s">
        <v>144</v>
      </c>
      <c r="I123" s="213" t="s">
        <v>144</v>
      </c>
    </row>
    <row r="124" spans="1:13">
      <c r="A124" s="82" t="s">
        <v>146</v>
      </c>
      <c r="B124" s="211">
        <v>920</v>
      </c>
      <c r="C124" s="216">
        <v>0</v>
      </c>
      <c r="D124" s="76">
        <v>0</v>
      </c>
      <c r="E124" s="150">
        <v>0</v>
      </c>
      <c r="F124" s="213" t="s">
        <v>144</v>
      </c>
      <c r="G124" s="213" t="s">
        <v>144</v>
      </c>
      <c r="H124" s="213" t="s">
        <v>144</v>
      </c>
      <c r="I124" s="213" t="s">
        <v>144</v>
      </c>
    </row>
    <row r="125" spans="1:13" ht="31.5" customHeight="1">
      <c r="A125" s="186" t="s">
        <v>147</v>
      </c>
      <c r="B125" s="214">
        <v>930</v>
      </c>
      <c r="C125" s="150">
        <v>0</v>
      </c>
      <c r="D125" s="150">
        <v>0</v>
      </c>
      <c r="E125" s="150">
        <v>0</v>
      </c>
      <c r="F125" s="217" t="s">
        <v>144</v>
      </c>
      <c r="G125" s="217" t="s">
        <v>144</v>
      </c>
      <c r="H125" s="217" t="s">
        <v>144</v>
      </c>
      <c r="I125" s="217" t="s">
        <v>144</v>
      </c>
    </row>
    <row r="126" spans="1:13">
      <c r="A126" s="186" t="s">
        <v>148</v>
      </c>
      <c r="B126" s="211">
        <v>940</v>
      </c>
      <c r="C126" s="150">
        <v>3937</v>
      </c>
      <c r="D126" s="150">
        <v>0</v>
      </c>
      <c r="E126" s="150">
        <v>0</v>
      </c>
      <c r="F126" s="217" t="s">
        <v>144</v>
      </c>
      <c r="G126" s="217" t="s">
        <v>144</v>
      </c>
      <c r="H126" s="217" t="s">
        <v>144</v>
      </c>
      <c r="I126" s="217" t="s">
        <v>144</v>
      </c>
    </row>
    <row r="127" spans="1:13">
      <c r="A127" s="186" t="s">
        <v>149</v>
      </c>
      <c r="B127" s="214">
        <v>950</v>
      </c>
      <c r="C127" s="150">
        <v>3064</v>
      </c>
      <c r="D127" s="150">
        <v>0</v>
      </c>
      <c r="E127" s="150">
        <v>0</v>
      </c>
      <c r="F127" s="217" t="s">
        <v>144</v>
      </c>
      <c r="G127" s="217" t="s">
        <v>144</v>
      </c>
      <c r="H127" s="217" t="s">
        <v>144</v>
      </c>
      <c r="I127" s="217" t="s">
        <v>144</v>
      </c>
    </row>
    <row r="128" spans="1:13" ht="15.75">
      <c r="A128" s="230"/>
      <c r="B128" s="231"/>
      <c r="C128" s="232"/>
      <c r="D128" s="232"/>
      <c r="E128" s="233"/>
      <c r="F128" s="234"/>
      <c r="G128" s="234"/>
      <c r="H128" s="234"/>
      <c r="I128" s="218"/>
    </row>
    <row r="129" spans="1:9" ht="15.75">
      <c r="A129" s="235"/>
      <c r="B129" s="235"/>
      <c r="C129" s="235"/>
      <c r="D129" s="235"/>
      <c r="E129" s="236"/>
      <c r="F129" s="237"/>
      <c r="G129" s="237"/>
      <c r="H129" s="237"/>
      <c r="I129" s="219"/>
    </row>
    <row r="130" spans="1:9" ht="15.75">
      <c r="A130" s="238" t="s">
        <v>178</v>
      </c>
      <c r="B130" s="239"/>
      <c r="C130" s="239"/>
      <c r="D130" s="239"/>
      <c r="E130" s="240"/>
      <c r="F130" s="241" t="s">
        <v>179</v>
      </c>
      <c r="G130" s="242"/>
      <c r="H130" s="242"/>
      <c r="I130" s="220"/>
    </row>
    <row r="131" spans="1:9" ht="21" customHeight="1">
      <c r="A131" s="221"/>
      <c r="B131" s="220"/>
      <c r="C131" s="220"/>
      <c r="D131" s="220"/>
      <c r="E131" s="222"/>
      <c r="F131" s="220"/>
      <c r="G131" s="220"/>
      <c r="H131" s="220"/>
      <c r="I131" s="220"/>
    </row>
    <row r="132" spans="1:9" ht="14.25">
      <c r="A132" s="243" t="s">
        <v>150</v>
      </c>
      <c r="B132" s="223"/>
      <c r="C132" s="223"/>
      <c r="D132" s="223"/>
      <c r="E132" s="54"/>
      <c r="F132" s="53"/>
      <c r="G132" s="53"/>
      <c r="H132" s="53"/>
      <c r="I132" s="53"/>
    </row>
    <row r="133" spans="1:9" ht="29.25">
      <c r="A133" s="243" t="s">
        <v>151</v>
      </c>
      <c r="B133" s="244"/>
      <c r="C133" s="244"/>
      <c r="D133" s="244"/>
      <c r="E133" s="240"/>
      <c r="F133" s="245" t="s">
        <v>180</v>
      </c>
      <c r="G133" s="245"/>
      <c r="H133" s="245"/>
      <c r="I133" s="53"/>
    </row>
    <row r="134" spans="1:9">
      <c r="A134" s="224"/>
      <c r="B134" s="223"/>
      <c r="C134" s="223"/>
      <c r="D134" s="223"/>
      <c r="E134" s="54"/>
      <c r="F134" s="53"/>
      <c r="G134" s="53"/>
      <c r="H134" s="53"/>
      <c r="I134" s="53"/>
    </row>
    <row r="135" spans="1:9">
      <c r="A135" s="224"/>
      <c r="B135" s="223"/>
      <c r="C135" s="223"/>
      <c r="D135" s="223"/>
      <c r="E135" s="54"/>
      <c r="F135" s="53"/>
      <c r="G135" s="53"/>
      <c r="H135" s="53"/>
      <c r="I135" s="53"/>
    </row>
    <row r="136" spans="1:9">
      <c r="A136" s="225"/>
      <c r="B136" s="223"/>
      <c r="C136" s="223"/>
      <c r="D136" s="223"/>
      <c r="E136" s="54"/>
      <c r="F136" s="53"/>
      <c r="G136" s="53"/>
      <c r="H136" s="53"/>
      <c r="I136" s="53"/>
    </row>
    <row r="137" spans="1:9">
      <c r="A137" s="226"/>
    </row>
  </sheetData>
  <mergeCells count="26">
    <mergeCell ref="A22:I22"/>
    <mergeCell ref="A23:I23"/>
    <mergeCell ref="A24:I24"/>
    <mergeCell ref="A26:A27"/>
    <mergeCell ref="B26:B27"/>
    <mergeCell ref="E26:E27"/>
    <mergeCell ref="F26:I26"/>
    <mergeCell ref="L18:L19"/>
    <mergeCell ref="J9:L9"/>
    <mergeCell ref="B10:F10"/>
    <mergeCell ref="L10:L11"/>
    <mergeCell ref="B11:F11"/>
    <mergeCell ref="B12:F12"/>
    <mergeCell ref="L12:L13"/>
    <mergeCell ref="B13:F13"/>
    <mergeCell ref="B14:F14"/>
    <mergeCell ref="L14:L15"/>
    <mergeCell ref="B15:F15"/>
    <mergeCell ref="B16:F16"/>
    <mergeCell ref="L16:L17"/>
    <mergeCell ref="J8:L8"/>
    <mergeCell ref="D1:I1"/>
    <mergeCell ref="D2:I2"/>
    <mergeCell ref="D3:I3"/>
    <mergeCell ref="D5:I5"/>
    <mergeCell ref="D6:I6"/>
  </mergeCells>
  <pageMargins left="0.7" right="0.7" top="0.75" bottom="0.75" header="0.3" footer="0.3"/>
  <pageSetup paperSize="9" scale="55" orientation="portrait" verticalDpi="0" r:id="rId1"/>
  <rowBreaks count="1" manualBreakCount="1">
    <brk id="60" max="16383" man="1"/>
  </rowBreaks>
  <colBreaks count="1" manualBreakCount="1">
    <brk id="12" max="13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фІНПЛАН 20,12,2024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Think Centre</dc:creator>
  <cp:lastModifiedBy>Lenovo Think Centre</cp:lastModifiedBy>
  <dcterms:created xsi:type="dcterms:W3CDTF">2024-08-30T08:20:02Z</dcterms:created>
  <dcterms:modified xsi:type="dcterms:W3CDTF">2024-12-18T13:23:24Z</dcterms:modified>
</cp:coreProperties>
</file>