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isenko\Desktop\"/>
    </mc:Choice>
  </mc:AlternateContent>
  <xr:revisionPtr revIDLastSave="0" documentId="13_ncr:1_{CD288834-1ECB-4F2A-AE1D-EC98C1EB17B9}" xr6:coauthVersionLast="47" xr6:coauthVersionMax="47" xr10:uidLastSave="{00000000-0000-0000-0000-000000000000}"/>
  <bookViews>
    <workbookView xWindow="-108" yWindow="-108" windowWidth="23256" windowHeight="12456" tabRatio="599" xr2:uid="{00000000-000D-0000-FFFF-FFFF00000000}"/>
  </bookViews>
  <sheets>
    <sheet name="Могила 3,2 м3 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3" l="1"/>
  <c r="F30" i="13"/>
  <c r="H30" i="13" s="1"/>
  <c r="F28" i="13"/>
  <c r="F29" i="13" s="1"/>
  <c r="H29" i="13" s="1"/>
  <c r="I18" i="13"/>
  <c r="I17" i="13"/>
  <c r="I16" i="13"/>
  <c r="F10" i="13"/>
  <c r="H10" i="13" s="1"/>
  <c r="F9" i="13"/>
  <c r="H9" i="13" s="1"/>
  <c r="F8" i="13"/>
  <c r="H5" i="13"/>
  <c r="I36" i="13"/>
  <c r="G12" i="13"/>
  <c r="H11" i="13" l="1"/>
  <c r="I13" i="13" s="1"/>
  <c r="H31" i="13"/>
  <c r="H32" i="13" s="1"/>
  <c r="G33" i="13"/>
  <c r="I34" i="13" l="1"/>
  <c r="F14" i="13"/>
  <c r="I14" i="13" s="1"/>
  <c r="F18" i="13" l="1"/>
  <c r="I19" i="13" s="1"/>
  <c r="F35" i="13"/>
  <c r="I35" i="13" s="1"/>
  <c r="F37" i="13"/>
  <c r="I37" i="13" s="1"/>
  <c r="F39" i="13" l="1"/>
  <c r="I39" i="13" s="1"/>
  <c r="I40" i="13" s="1"/>
  <c r="F20" i="13"/>
  <c r="I20" i="13" s="1"/>
  <c r="I21" i="13" s="1"/>
  <c r="F41" i="13" l="1"/>
  <c r="I41" i="13" s="1"/>
  <c r="I42" i="13" s="1"/>
</calcChain>
</file>

<file path=xl/sharedStrings.xml><?xml version="1.0" encoding="utf-8"?>
<sst xmlns="http://schemas.openxmlformats.org/spreadsheetml/2006/main" count="109" uniqueCount="44">
  <si>
    <t>№ п/п</t>
  </si>
  <si>
    <t xml:space="preserve">Найменування робіт </t>
  </si>
  <si>
    <t>Одиниця виміру</t>
  </si>
  <si>
    <t>Кількість</t>
  </si>
  <si>
    <t>Тарифна ставка</t>
  </si>
  <si>
    <t>Витрати, грн.</t>
  </si>
  <si>
    <t>на закопування могили</t>
  </si>
  <si>
    <t>Наказ № 193 від 19.11.2003 р.  та наказ № 52 від 03.03.2009 р.</t>
  </si>
  <si>
    <t>Наказ № 52 від 03.03.2009 р.  Розділ ІІ п.3</t>
  </si>
  <si>
    <t>Обгрунтування</t>
  </si>
  <si>
    <t>Норми</t>
  </si>
  <si>
    <t>Наказ № 52 від 03.03.2009 р.  Розділ ІІ п.1 п.п.1.1.</t>
  </si>
  <si>
    <t>люд.-год</t>
  </si>
  <si>
    <t>Наказ № 52 від 03.03.2009 р.  Розділ ІІ п.1 п.п.1.2.</t>
  </si>
  <si>
    <t>Нормо години</t>
  </si>
  <si>
    <t xml:space="preserve">Наказ № 52 від 03.03.2009 р.  </t>
  </si>
  <si>
    <t>Прямі витрати на оплату праці</t>
  </si>
  <si>
    <t>грн.</t>
  </si>
  <si>
    <t>Єдиний соціальний внесок 22%</t>
  </si>
  <si>
    <t>Адміністративні витрати 15%</t>
  </si>
  <si>
    <t>Рентабельність  12%</t>
  </si>
  <si>
    <t>Зимовий період</t>
  </si>
  <si>
    <t>Літній  період</t>
  </si>
  <si>
    <t xml:space="preserve">збільшення норм часу на 30%  для ґрунтів IІ групи при роботі в  сильно  налипаючих ґрунтах  </t>
  </si>
  <si>
    <t xml:space="preserve">Наказ № 52 від 03.03.2009 р.  Розділ ІІ п.2 </t>
  </si>
  <si>
    <t>на закопування могили 1,6*2,0*1,0</t>
  </si>
  <si>
    <t>Норми часу на копку могили, група ґрунту ІІ</t>
  </si>
  <si>
    <t>для мерзлих ґрунтів глибиною промерзання до 0,5 м.</t>
  </si>
  <si>
    <t xml:space="preserve">для не мерзлих ґрунтів </t>
  </si>
  <si>
    <t>м³</t>
  </si>
  <si>
    <t>Норма часу на копання та закопування могили 4,4 м³</t>
  </si>
  <si>
    <t>Наказ № 193 від 19.11.2003р. та наказ № 52 від 03.03.2009р.</t>
  </si>
  <si>
    <t xml:space="preserve">Тарифна ставка робітника </t>
  </si>
  <si>
    <t>Інші прямі витрати (матеріальні витрати)</t>
  </si>
  <si>
    <t xml:space="preserve">Планова виробнича собівартість </t>
  </si>
  <si>
    <t>Загальновиробничі витрати 27,10%</t>
  </si>
  <si>
    <t>Рентабельність  4%</t>
  </si>
  <si>
    <t>Повна собівартість</t>
  </si>
  <si>
    <t xml:space="preserve">Вартість одиниці послуги </t>
  </si>
  <si>
    <t>Розмір могили: 1,6 м.(довжина)*2,0 м (глибина) *1,0м (ширина)</t>
  </si>
  <si>
    <t>9,4*0,8</t>
  </si>
  <si>
    <t xml:space="preserve">Об'єм ґрунту розміром 1,6*2,0*1,0 </t>
  </si>
  <si>
    <t xml:space="preserve">для не мерзлих ґрунтів 1,6*1,5*1,0 </t>
  </si>
  <si>
    <t xml:space="preserve">для не мерзлих ґрунтів 1,6*2,0*1,0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</si>
</sst>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0" borderId="1" xfId="0" applyFont="1" applyBorder="1"/>
    <xf numFmtId="2" fontId="1" fillId="0" borderId="1" xfId="0" applyNumberFormat="1" applyFont="1" applyBorder="1"/>
    <xf numFmtId="0" fontId="1" fillId="2" borderId="1" xfId="0" applyFont="1" applyFill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C11C3-9DFC-402D-ACC2-54F76748D4CC}">
  <dimension ref="A1:I42"/>
  <sheetViews>
    <sheetView tabSelected="1" topLeftCell="A16" zoomScale="70" zoomScaleNormal="70" workbookViewId="0">
      <selection activeCell="E42" sqref="E42"/>
    </sheetView>
  </sheetViews>
  <sheetFormatPr defaultRowHeight="14.4" x14ac:dyDescent="0.3"/>
  <cols>
    <col min="1" max="1" width="5.44140625" customWidth="1"/>
    <col min="2" max="2" width="50.33203125" customWidth="1"/>
    <col min="3" max="3" width="54.44140625" customWidth="1"/>
    <col min="4" max="4" width="16.88671875" customWidth="1"/>
    <col min="6" max="6" width="10.109375" customWidth="1"/>
    <col min="7" max="7" width="11" customWidth="1"/>
    <col min="8" max="8" width="15.33203125" customWidth="1"/>
    <col min="9" max="9" width="17.109375" customWidth="1"/>
  </cols>
  <sheetData>
    <row r="1" spans="1:9" x14ac:dyDescent="0.3">
      <c r="A1" s="11" t="s">
        <v>21</v>
      </c>
      <c r="B1" s="11"/>
      <c r="C1" s="11"/>
      <c r="D1" s="11"/>
      <c r="E1" s="11"/>
      <c r="F1" s="11"/>
      <c r="G1" s="11"/>
      <c r="H1" s="11"/>
      <c r="I1" s="11"/>
    </row>
    <row r="2" spans="1:9" x14ac:dyDescent="0.3">
      <c r="A2" s="11" t="s">
        <v>39</v>
      </c>
      <c r="B2" s="11"/>
      <c r="C2" s="11"/>
      <c r="D2" s="11"/>
      <c r="E2" s="11"/>
      <c r="F2" s="11"/>
      <c r="G2" s="11"/>
      <c r="H2" s="11"/>
      <c r="I2" s="3"/>
    </row>
    <row r="3" spans="1:9" ht="29.25" customHeight="1" x14ac:dyDescent="0.3">
      <c r="A3" s="4" t="s">
        <v>0</v>
      </c>
      <c r="B3" s="5" t="s">
        <v>1</v>
      </c>
      <c r="C3" s="5" t="s">
        <v>9</v>
      </c>
      <c r="D3" s="5" t="s">
        <v>2</v>
      </c>
      <c r="E3" s="5" t="s">
        <v>10</v>
      </c>
      <c r="F3" s="5" t="s">
        <v>3</v>
      </c>
      <c r="G3" s="4" t="s">
        <v>4</v>
      </c>
      <c r="H3" s="5" t="s">
        <v>14</v>
      </c>
      <c r="I3" s="5" t="s">
        <v>5</v>
      </c>
    </row>
    <row r="4" spans="1:9" x14ac:dyDescent="0.3">
      <c r="A4" s="6">
        <v>1</v>
      </c>
      <c r="B4" s="1" t="s">
        <v>26</v>
      </c>
      <c r="C4" s="1" t="s">
        <v>31</v>
      </c>
      <c r="D4" s="1"/>
      <c r="E4" s="7"/>
      <c r="F4" s="7"/>
      <c r="G4" s="1"/>
      <c r="H4" s="1"/>
      <c r="I4" s="1"/>
    </row>
    <row r="5" spans="1:9" x14ac:dyDescent="0.3">
      <c r="A5" s="6"/>
      <c r="B5" s="1" t="s">
        <v>27</v>
      </c>
      <c r="C5" s="1" t="s">
        <v>8</v>
      </c>
      <c r="D5" s="1" t="s">
        <v>12</v>
      </c>
      <c r="E5" s="9" t="s">
        <v>40</v>
      </c>
      <c r="F5" s="7"/>
      <c r="G5" s="1"/>
      <c r="H5" s="1">
        <f>9.4*0.8</f>
        <v>7.5200000000000005</v>
      </c>
      <c r="I5" s="1"/>
    </row>
    <row r="6" spans="1:9" x14ac:dyDescent="0.3">
      <c r="A6" s="6"/>
      <c r="B6" s="1" t="s">
        <v>28</v>
      </c>
      <c r="C6" s="1" t="s">
        <v>11</v>
      </c>
      <c r="D6" s="1" t="s">
        <v>12</v>
      </c>
      <c r="E6" s="9">
        <v>2.6</v>
      </c>
      <c r="F6" s="7"/>
      <c r="G6" s="1"/>
      <c r="H6" s="1"/>
      <c r="I6" s="1"/>
    </row>
    <row r="7" spans="1:9" x14ac:dyDescent="0.3">
      <c r="A7" s="6"/>
      <c r="B7" s="1" t="s">
        <v>6</v>
      </c>
      <c r="C7" s="1" t="s">
        <v>13</v>
      </c>
      <c r="D7" s="1" t="s">
        <v>12</v>
      </c>
      <c r="E7" s="9">
        <v>0.79</v>
      </c>
      <c r="F7" s="1"/>
      <c r="G7" s="1"/>
      <c r="H7" s="1"/>
      <c r="I7" s="1"/>
    </row>
    <row r="8" spans="1:9" x14ac:dyDescent="0.3">
      <c r="A8" s="6">
        <v>2</v>
      </c>
      <c r="B8" s="1" t="s">
        <v>41</v>
      </c>
      <c r="C8" s="1" t="s">
        <v>7</v>
      </c>
      <c r="D8" s="1" t="s">
        <v>29</v>
      </c>
      <c r="E8" s="1"/>
      <c r="F8" s="1">
        <f>1.6*2*1</f>
        <v>3.2</v>
      </c>
      <c r="G8" s="1"/>
      <c r="H8" s="1"/>
      <c r="I8" s="1"/>
    </row>
    <row r="9" spans="1:9" x14ac:dyDescent="0.3">
      <c r="A9" s="6"/>
      <c r="B9" s="1" t="s">
        <v>42</v>
      </c>
      <c r="C9" s="1" t="s">
        <v>11</v>
      </c>
      <c r="D9" s="1" t="s">
        <v>29</v>
      </c>
      <c r="E9" s="1">
        <v>2.6</v>
      </c>
      <c r="F9" s="1">
        <f>1.6*1.5*1</f>
        <v>2.4000000000000004</v>
      </c>
      <c r="G9" s="1"/>
      <c r="H9" s="1">
        <f>E9*F9</f>
        <v>6.2400000000000011</v>
      </c>
      <c r="I9" s="1"/>
    </row>
    <row r="10" spans="1:9" x14ac:dyDescent="0.3">
      <c r="A10" s="6"/>
      <c r="B10" s="1" t="s">
        <v>25</v>
      </c>
      <c r="C10" s="1" t="s">
        <v>13</v>
      </c>
      <c r="D10" s="1" t="s">
        <v>29</v>
      </c>
      <c r="E10" s="1">
        <v>0.79</v>
      </c>
      <c r="F10" s="1">
        <f>1.6*2*1</f>
        <v>3.2</v>
      </c>
      <c r="G10" s="1"/>
      <c r="H10" s="2">
        <f>E10*F10</f>
        <v>2.5280000000000005</v>
      </c>
      <c r="I10" s="1"/>
    </row>
    <row r="11" spans="1:9" x14ac:dyDescent="0.3">
      <c r="A11" s="1">
        <v>3</v>
      </c>
      <c r="B11" s="1" t="s">
        <v>30</v>
      </c>
      <c r="C11" s="1" t="s">
        <v>15</v>
      </c>
      <c r="D11" s="1" t="s">
        <v>12</v>
      </c>
      <c r="E11" s="1"/>
      <c r="F11" s="1"/>
      <c r="G11" s="1"/>
      <c r="H11" s="2">
        <f>H5+H9+H10</f>
        <v>16.288000000000004</v>
      </c>
      <c r="I11" s="1"/>
    </row>
    <row r="12" spans="1:9" x14ac:dyDescent="0.3">
      <c r="A12" s="1">
        <v>4</v>
      </c>
      <c r="B12" s="1" t="s">
        <v>32</v>
      </c>
      <c r="C12" s="1"/>
      <c r="D12" s="1" t="s">
        <v>17</v>
      </c>
      <c r="E12" s="1"/>
      <c r="F12" s="1"/>
      <c r="G12" s="2">
        <f>6700/165.596*1.03*1.35*1.07583</f>
        <v>60.525669825961984</v>
      </c>
      <c r="H12" s="2"/>
      <c r="I12" s="1"/>
    </row>
    <row r="13" spans="1:9" x14ac:dyDescent="0.3">
      <c r="A13" s="1">
        <v>5</v>
      </c>
      <c r="B13" s="1" t="s">
        <v>16</v>
      </c>
      <c r="C13" s="1"/>
      <c r="D13" s="1" t="s">
        <v>17</v>
      </c>
      <c r="E13" s="1"/>
      <c r="F13" s="1"/>
      <c r="G13" s="1"/>
      <c r="H13" s="1"/>
      <c r="I13" s="2">
        <f>G12*H11</f>
        <v>985.84211012526907</v>
      </c>
    </row>
    <row r="14" spans="1:9" x14ac:dyDescent="0.3">
      <c r="A14" s="1">
        <v>6</v>
      </c>
      <c r="B14" s="1" t="s">
        <v>18</v>
      </c>
      <c r="C14" s="1"/>
      <c r="D14" s="1" t="s">
        <v>17</v>
      </c>
      <c r="E14" s="1">
        <v>0.22</v>
      </c>
      <c r="F14" s="2">
        <f>I13</f>
        <v>985.84211012526907</v>
      </c>
      <c r="G14" s="1"/>
      <c r="H14" s="1"/>
      <c r="I14" s="2">
        <f>E14*F14</f>
        <v>216.88526422755919</v>
      </c>
    </row>
    <row r="15" spans="1:9" x14ac:dyDescent="0.3">
      <c r="A15" s="1">
        <v>7</v>
      </c>
      <c r="B15" s="1" t="s">
        <v>33</v>
      </c>
      <c r="C15" s="1"/>
      <c r="D15" s="1" t="s">
        <v>17</v>
      </c>
      <c r="E15" s="1"/>
      <c r="F15" s="1"/>
      <c r="G15" s="1"/>
      <c r="H15" s="1"/>
      <c r="I15" s="2">
        <v>66.849999999999994</v>
      </c>
    </row>
    <row r="16" spans="1:9" x14ac:dyDescent="0.3">
      <c r="A16" s="1">
        <v>8</v>
      </c>
      <c r="B16" s="1" t="s">
        <v>35</v>
      </c>
      <c r="C16" s="1"/>
      <c r="D16" s="1" t="s">
        <v>17</v>
      </c>
      <c r="E16" s="1"/>
      <c r="F16" s="2"/>
      <c r="G16" s="1"/>
      <c r="H16" s="1"/>
      <c r="I16" s="2">
        <f>I13*0.271</f>
        <v>267.16321184394792</v>
      </c>
    </row>
    <row r="17" spans="1:9" x14ac:dyDescent="0.3">
      <c r="A17" s="1">
        <v>9</v>
      </c>
      <c r="B17" s="1" t="s">
        <v>34</v>
      </c>
      <c r="C17" s="1"/>
      <c r="D17" s="1" t="s">
        <v>17</v>
      </c>
      <c r="E17" s="1"/>
      <c r="F17" s="1"/>
      <c r="G17" s="1"/>
      <c r="H17" s="1"/>
      <c r="I17" s="2">
        <f>I13+I14+I15+I16</f>
        <v>1536.7405861967761</v>
      </c>
    </row>
    <row r="18" spans="1:9" x14ac:dyDescent="0.3">
      <c r="A18" s="1">
        <v>10</v>
      </c>
      <c r="B18" s="1" t="s">
        <v>19</v>
      </c>
      <c r="C18" s="1"/>
      <c r="D18" s="1" t="s">
        <v>17</v>
      </c>
      <c r="E18" s="1">
        <v>0.15</v>
      </c>
      <c r="F18" s="2">
        <f>I17</f>
        <v>1536.7405861967761</v>
      </c>
      <c r="G18" s="1"/>
      <c r="H18" s="1"/>
      <c r="I18" s="2">
        <f>E18*F18</f>
        <v>230.51108792951641</v>
      </c>
    </row>
    <row r="19" spans="1:9" x14ac:dyDescent="0.3">
      <c r="A19" s="1">
        <v>11</v>
      </c>
      <c r="B19" s="1" t="s">
        <v>37</v>
      </c>
      <c r="C19" s="1"/>
      <c r="D19" s="1" t="s">
        <v>17</v>
      </c>
      <c r="E19" s="1"/>
      <c r="F19" s="1"/>
      <c r="G19" s="1"/>
      <c r="H19" s="1"/>
      <c r="I19" s="2">
        <f>I17+I18</f>
        <v>1767.2516741262925</v>
      </c>
    </row>
    <row r="20" spans="1:9" x14ac:dyDescent="0.3">
      <c r="A20" s="1">
        <v>12</v>
      </c>
      <c r="B20" s="1" t="s">
        <v>36</v>
      </c>
      <c r="C20" s="1"/>
      <c r="D20" s="1" t="s">
        <v>17</v>
      </c>
      <c r="E20" s="2">
        <v>4.1165652849999998E-2</v>
      </c>
      <c r="F20" s="2">
        <f>I19</f>
        <v>1767.2516741262925</v>
      </c>
      <c r="G20" s="1"/>
      <c r="H20" s="1"/>
      <c r="I20" s="2">
        <f>E20*F20</f>
        <v>72.750068915664286</v>
      </c>
    </row>
    <row r="21" spans="1:9" x14ac:dyDescent="0.3">
      <c r="A21" s="1">
        <v>13</v>
      </c>
      <c r="B21" s="10" t="s">
        <v>38</v>
      </c>
      <c r="C21" s="1"/>
      <c r="D21" s="1" t="s">
        <v>17</v>
      </c>
      <c r="E21" s="1"/>
      <c r="F21" s="1"/>
      <c r="G21" s="1"/>
      <c r="H21" s="1"/>
      <c r="I21" s="2">
        <f>I19+I20</f>
        <v>1840.0017430419568</v>
      </c>
    </row>
    <row r="22" spans="1:9" x14ac:dyDescent="0.3">
      <c r="A22" s="11" t="s">
        <v>22</v>
      </c>
      <c r="B22" s="11"/>
      <c r="C22" s="11"/>
      <c r="D22" s="11"/>
      <c r="E22" s="11"/>
      <c r="F22" s="11"/>
      <c r="G22" s="11"/>
      <c r="H22" s="11"/>
      <c r="I22" s="11"/>
    </row>
    <row r="23" spans="1:9" x14ac:dyDescent="0.3">
      <c r="A23" s="11" t="s">
        <v>39</v>
      </c>
      <c r="B23" s="11"/>
      <c r="C23" s="11"/>
      <c r="D23" s="11"/>
      <c r="E23" s="11"/>
      <c r="F23" s="11"/>
      <c r="G23" s="11"/>
      <c r="H23" s="11"/>
      <c r="I23" s="8"/>
    </row>
    <row r="24" spans="1:9" ht="28.2" x14ac:dyDescent="0.3">
      <c r="A24" s="4" t="s">
        <v>0</v>
      </c>
      <c r="B24" s="5" t="s">
        <v>1</v>
      </c>
      <c r="C24" s="5" t="s">
        <v>9</v>
      </c>
      <c r="D24" s="5" t="s">
        <v>2</v>
      </c>
      <c r="E24" s="5" t="s">
        <v>10</v>
      </c>
      <c r="F24" s="5" t="s">
        <v>3</v>
      </c>
      <c r="G24" s="4" t="s">
        <v>4</v>
      </c>
      <c r="H24" s="5" t="s">
        <v>14</v>
      </c>
      <c r="I24" s="5" t="s">
        <v>5</v>
      </c>
    </row>
    <row r="25" spans="1:9" x14ac:dyDescent="0.3">
      <c r="A25" s="1">
        <v>1</v>
      </c>
      <c r="B25" s="1" t="s">
        <v>26</v>
      </c>
      <c r="C25" s="1" t="s">
        <v>31</v>
      </c>
      <c r="D25" s="1"/>
      <c r="E25" s="7"/>
      <c r="F25" s="7"/>
      <c r="G25" s="1"/>
      <c r="H25" s="1"/>
      <c r="I25" s="1"/>
    </row>
    <row r="26" spans="1:9" x14ac:dyDescent="0.3">
      <c r="A26" s="1"/>
      <c r="B26" s="1" t="s">
        <v>28</v>
      </c>
      <c r="C26" s="1" t="s">
        <v>11</v>
      </c>
      <c r="D26" s="1" t="s">
        <v>12</v>
      </c>
      <c r="E26" s="9">
        <v>2.6</v>
      </c>
      <c r="F26" s="7"/>
      <c r="G26" s="1"/>
      <c r="H26" s="1"/>
      <c r="I26" s="1"/>
    </row>
    <row r="27" spans="1:9" x14ac:dyDescent="0.3">
      <c r="A27" s="1"/>
      <c r="B27" s="1" t="s">
        <v>6</v>
      </c>
      <c r="C27" s="1" t="s">
        <v>13</v>
      </c>
      <c r="D27" s="1" t="s">
        <v>12</v>
      </c>
      <c r="E27" s="9">
        <v>0.57999999999999996</v>
      </c>
      <c r="F27" s="1"/>
      <c r="G27" s="1"/>
      <c r="H27" s="1"/>
      <c r="I27" s="1"/>
    </row>
    <row r="28" spans="1:9" x14ac:dyDescent="0.3">
      <c r="A28" s="1">
        <v>2</v>
      </c>
      <c r="B28" s="1" t="s">
        <v>41</v>
      </c>
      <c r="C28" s="1" t="s">
        <v>7</v>
      </c>
      <c r="D28" s="1" t="s">
        <v>29</v>
      </c>
      <c r="E28" s="1"/>
      <c r="F28" s="1">
        <f>1.6*2*1</f>
        <v>3.2</v>
      </c>
      <c r="G28" s="1"/>
      <c r="H28" s="1"/>
      <c r="I28" s="1"/>
    </row>
    <row r="29" spans="1:9" x14ac:dyDescent="0.3">
      <c r="A29" s="1"/>
      <c r="B29" s="1" t="s">
        <v>43</v>
      </c>
      <c r="C29" s="1" t="s">
        <v>11</v>
      </c>
      <c r="D29" s="1" t="s">
        <v>29</v>
      </c>
      <c r="E29" s="1">
        <v>2.6</v>
      </c>
      <c r="F29" s="1">
        <f>F28</f>
        <v>3.2</v>
      </c>
      <c r="G29" s="1"/>
      <c r="H29" s="1">
        <f>F29*E29</f>
        <v>8.32</v>
      </c>
      <c r="I29" s="1"/>
    </row>
    <row r="30" spans="1:9" x14ac:dyDescent="0.3">
      <c r="A30" s="1"/>
      <c r="B30" s="1" t="s">
        <v>25</v>
      </c>
      <c r="C30" s="1" t="s">
        <v>13</v>
      </c>
      <c r="D30" s="1" t="s">
        <v>29</v>
      </c>
      <c r="E30" s="1">
        <v>0.57999999999999996</v>
      </c>
      <c r="F30" s="1">
        <f>1.6*2*1</f>
        <v>3.2</v>
      </c>
      <c r="G30" s="1"/>
      <c r="H30" s="2">
        <f>E30*F30</f>
        <v>1.8559999999999999</v>
      </c>
      <c r="I30" s="1"/>
    </row>
    <row r="31" spans="1:9" ht="28.2" x14ac:dyDescent="0.3">
      <c r="A31" s="1"/>
      <c r="B31" s="6" t="s">
        <v>23</v>
      </c>
      <c r="C31" s="1" t="s">
        <v>24</v>
      </c>
      <c r="D31" s="1" t="s">
        <v>12</v>
      </c>
      <c r="E31" s="1"/>
      <c r="F31" s="1"/>
      <c r="G31" s="1"/>
      <c r="H31" s="2">
        <f>(H29+H30)*0.3</f>
        <v>3.0528</v>
      </c>
      <c r="I31" s="1"/>
    </row>
    <row r="32" spans="1:9" x14ac:dyDescent="0.3">
      <c r="A32" s="1">
        <v>3</v>
      </c>
      <c r="B32" s="1" t="s">
        <v>30</v>
      </c>
      <c r="C32" s="1" t="s">
        <v>15</v>
      </c>
      <c r="D32" s="1" t="s">
        <v>12</v>
      </c>
      <c r="E32" s="1"/>
      <c r="F32" s="1"/>
      <c r="G32" s="1"/>
      <c r="H32" s="2">
        <f>H29+H30+H31</f>
        <v>13.2288</v>
      </c>
      <c r="I32" s="1"/>
    </row>
    <row r="33" spans="1:9" x14ac:dyDescent="0.3">
      <c r="A33" s="1">
        <v>4</v>
      </c>
      <c r="B33" s="1" t="s">
        <v>32</v>
      </c>
      <c r="C33" s="1"/>
      <c r="D33" s="1" t="s">
        <v>17</v>
      </c>
      <c r="E33" s="1"/>
      <c r="F33" s="1"/>
      <c r="G33" s="2">
        <f>G12</f>
        <v>60.525669825961984</v>
      </c>
      <c r="H33" s="1"/>
      <c r="I33" s="1"/>
    </row>
    <row r="34" spans="1:9" x14ac:dyDescent="0.3">
      <c r="A34" s="1">
        <v>5</v>
      </c>
      <c r="B34" s="1" t="s">
        <v>16</v>
      </c>
      <c r="C34" s="1"/>
      <c r="D34" s="1" t="s">
        <v>17</v>
      </c>
      <c r="E34" s="1"/>
      <c r="F34" s="1"/>
      <c r="G34" s="1"/>
      <c r="H34" s="1"/>
      <c r="I34" s="2">
        <f>G33*H32</f>
        <v>800.6819809936859</v>
      </c>
    </row>
    <row r="35" spans="1:9" x14ac:dyDescent="0.3">
      <c r="A35" s="1">
        <v>6</v>
      </c>
      <c r="B35" s="1" t="s">
        <v>18</v>
      </c>
      <c r="C35" s="1"/>
      <c r="D35" s="1" t="s">
        <v>17</v>
      </c>
      <c r="E35" s="1">
        <v>0.22</v>
      </c>
      <c r="F35" s="2">
        <f>I34</f>
        <v>800.6819809936859</v>
      </c>
      <c r="G35" s="1"/>
      <c r="H35" s="1"/>
      <c r="I35" s="2">
        <f>E35*F35</f>
        <v>176.15003581861089</v>
      </c>
    </row>
    <row r="36" spans="1:9" x14ac:dyDescent="0.3">
      <c r="A36" s="1">
        <v>7</v>
      </c>
      <c r="B36" s="1" t="s">
        <v>33</v>
      </c>
      <c r="C36" s="1"/>
      <c r="D36" s="1" t="s">
        <v>17</v>
      </c>
      <c r="E36" s="1"/>
      <c r="F36" s="1"/>
      <c r="G36" s="1"/>
      <c r="H36" s="1"/>
      <c r="I36" s="2">
        <f>I15</f>
        <v>66.849999999999994</v>
      </c>
    </row>
    <row r="37" spans="1:9" x14ac:dyDescent="0.3">
      <c r="A37" s="1">
        <v>8</v>
      </c>
      <c r="B37" s="1" t="s">
        <v>35</v>
      </c>
      <c r="C37" s="1"/>
      <c r="D37" s="1" t="s">
        <v>17</v>
      </c>
      <c r="E37" s="1">
        <v>0.27100000000000002</v>
      </c>
      <c r="F37" s="2">
        <f>I34</f>
        <v>800.6819809936859</v>
      </c>
      <c r="G37" s="1"/>
      <c r="H37" s="1"/>
      <c r="I37" s="2">
        <f>E37*F37</f>
        <v>216.9848168492889</v>
      </c>
    </row>
    <row r="38" spans="1:9" x14ac:dyDescent="0.3">
      <c r="A38" s="1">
        <v>9</v>
      </c>
      <c r="B38" s="1" t="s">
        <v>34</v>
      </c>
      <c r="C38" s="1"/>
      <c r="D38" s="1" t="s">
        <v>17</v>
      </c>
      <c r="E38" s="1"/>
      <c r="F38" s="1"/>
      <c r="G38" s="1"/>
      <c r="H38" s="1"/>
      <c r="I38" s="2">
        <f>I34+I35+I36+I37-0.01</f>
        <v>1260.6568336615858</v>
      </c>
    </row>
    <row r="39" spans="1:9" x14ac:dyDescent="0.3">
      <c r="A39" s="1">
        <v>10</v>
      </c>
      <c r="B39" s="1" t="s">
        <v>19</v>
      </c>
      <c r="C39" s="1"/>
      <c r="D39" s="1" t="s">
        <v>17</v>
      </c>
      <c r="E39" s="1">
        <v>0.15</v>
      </c>
      <c r="F39" s="2">
        <f>I38</f>
        <v>1260.6568336615858</v>
      </c>
      <c r="G39" s="1"/>
      <c r="H39" s="1"/>
      <c r="I39" s="2">
        <f>E39*F39</f>
        <v>189.09852504923785</v>
      </c>
    </row>
    <row r="40" spans="1:9" x14ac:dyDescent="0.3">
      <c r="A40" s="1">
        <v>11</v>
      </c>
      <c r="B40" s="1" t="s">
        <v>37</v>
      </c>
      <c r="C40" s="1"/>
      <c r="D40" s="1" t="s">
        <v>17</v>
      </c>
      <c r="E40" s="1"/>
      <c r="F40" s="1"/>
      <c r="G40" s="1"/>
      <c r="H40" s="1"/>
      <c r="I40" s="2">
        <f>I38+I39</f>
        <v>1449.7553587108237</v>
      </c>
    </row>
    <row r="41" spans="1:9" x14ac:dyDescent="0.3">
      <c r="A41" s="1">
        <v>12</v>
      </c>
      <c r="B41" s="1" t="s">
        <v>20</v>
      </c>
      <c r="C41" s="1"/>
      <c r="D41" s="1" t="s">
        <v>17</v>
      </c>
      <c r="E41" s="2">
        <v>0.11743000000000001</v>
      </c>
      <c r="F41" s="2">
        <f>I40</f>
        <v>1449.7553587108237</v>
      </c>
      <c r="G41" s="1"/>
      <c r="H41" s="1"/>
      <c r="I41" s="2">
        <f>E41*F41</f>
        <v>170.24477177341203</v>
      </c>
    </row>
    <row r="42" spans="1:9" x14ac:dyDescent="0.3">
      <c r="A42" s="1">
        <v>13</v>
      </c>
      <c r="B42" s="10" t="s">
        <v>38</v>
      </c>
      <c r="C42" s="1"/>
      <c r="D42" s="1" t="s">
        <v>17</v>
      </c>
      <c r="E42" s="1"/>
      <c r="F42" s="1"/>
      <c r="G42" s="1"/>
      <c r="H42" s="1"/>
      <c r="I42" s="2">
        <f>I40+I41</f>
        <v>1620.0001304842358</v>
      </c>
    </row>
  </sheetData>
  <mergeCells count="4">
    <mergeCell ref="A1:I1"/>
    <mergeCell ref="A2:H2"/>
    <mergeCell ref="A22:I22"/>
    <mergeCell ref="A23:H23"/>
  </mergeCells>
  <pageMargins left="0.32" right="0.28000000000000003" top="0.42" bottom="0.27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Могила 3,2 м3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Borisenko</cp:lastModifiedBy>
  <cp:lastPrinted>2023-08-11T13:40:00Z</cp:lastPrinted>
  <dcterms:created xsi:type="dcterms:W3CDTF">2019-11-22T06:31:20Z</dcterms:created>
  <dcterms:modified xsi:type="dcterms:W3CDTF">2023-08-12T04:57:28Z</dcterms:modified>
</cp:coreProperties>
</file>